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showInkAnnotation="0" defaultThemeVersion="124226"/>
  <mc:AlternateContent xmlns:mc="http://schemas.openxmlformats.org/markup-compatibility/2006">
    <mc:Choice Requires="x15">
      <x15ac:absPath xmlns:x15ac="http://schemas.microsoft.com/office/spreadsheetml/2010/11/ac" url="https://telefilm-my.sharepoint.com/personal/elaine_beliveau_telefilm_ca/Documents/Relaunch 24-25/AA_Documents 24-25/B_Prototypage 24-25/24-25 Proto franco/Avec nouveau nom_MNI/AVEC CORRECTION DESIGNER/"/>
    </mc:Choice>
  </mc:AlternateContent>
  <xr:revisionPtr revIDLastSave="1" documentId="8_{D01D0992-2F05-4E40-824D-CD239793963A}" xr6:coauthVersionLast="47" xr6:coauthVersionMax="47" xr10:uidLastSave="{8D488B4A-7399-447D-AD09-B54DD5238EDF}"/>
  <bookViews>
    <workbookView xWindow="28680" yWindow="-120" windowWidth="29040" windowHeight="15840" tabRatio="762" firstSheet="1" activeTab="5" xr2:uid="{00000000-000D-0000-FFFF-FFFF00000000}"/>
  </bookViews>
  <sheets>
    <sheet name="Page sommaire (protégé)" sheetId="4" r:id="rId1"/>
    <sheet name="Allocation &amp; Origine (protégé)" sheetId="6" r:id="rId2"/>
    <sheet name="Détail des coûts" sheetId="1" r:id="rId3"/>
    <sheet name="Explication des écarts" sheetId="3" r:id="rId4"/>
    <sheet name="Part. finan. &amp; Aide gouv." sheetId="8" r:id="rId5"/>
    <sheet name="Instructions" sheetId="9" r:id="rId6"/>
  </sheets>
  <definedNames>
    <definedName name="_xlnm.Print_Titles" localSheetId="2">'Détail des coûts'!$11:$11</definedName>
    <definedName name="_xlnm.Print_Titles" localSheetId="0">'Page sommaire (protégé)'!$11:$11</definedName>
    <definedName name="_xlnm.Print_Area" localSheetId="1">'Allocation &amp; Origine (protégé)'!$A$2:$R$52</definedName>
    <definedName name="_xlnm.Print_Area" localSheetId="2">'Détail des coûts'!$A$2:$P$171</definedName>
    <definedName name="_xlnm.Print_Area" localSheetId="3">'Explication des écarts'!$A$1:$E$58</definedName>
    <definedName name="_xlnm.Print_Area" localSheetId="0">'Page sommaire (protégé)'!$A$2:$I$47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73" i="1" l="1"/>
  <c r="H66" i="8" l="1"/>
  <c r="C39" i="4"/>
  <c r="G39" i="4" l="1"/>
  <c r="G76" i="8" l="1"/>
  <c r="H74" i="8" l="1"/>
  <c r="H73" i="8"/>
  <c r="H72" i="8"/>
  <c r="H71" i="8"/>
  <c r="H70" i="8"/>
  <c r="H69" i="8"/>
  <c r="H67" i="8"/>
  <c r="P168" i="1"/>
  <c r="M168" i="1"/>
  <c r="L168" i="1"/>
  <c r="P166" i="1"/>
  <c r="L166" i="1"/>
  <c r="P161" i="1"/>
  <c r="M161" i="1"/>
  <c r="L161" i="1"/>
  <c r="P160" i="1"/>
  <c r="M160" i="1"/>
  <c r="L160" i="1"/>
  <c r="P159" i="1"/>
  <c r="M159" i="1"/>
  <c r="L159" i="1"/>
  <c r="P158" i="1"/>
  <c r="M158" i="1"/>
  <c r="L158" i="1"/>
  <c r="P156" i="1"/>
  <c r="M156" i="1"/>
  <c r="L156" i="1"/>
  <c r="P155" i="1"/>
  <c r="M155" i="1"/>
  <c r="L155" i="1"/>
  <c r="P154" i="1"/>
  <c r="M154" i="1"/>
  <c r="L154" i="1"/>
  <c r="P145" i="1"/>
  <c r="M145" i="1"/>
  <c r="L145" i="1"/>
  <c r="P144" i="1"/>
  <c r="M144" i="1"/>
  <c r="L144" i="1"/>
  <c r="P143" i="1"/>
  <c r="M143" i="1"/>
  <c r="L143" i="1"/>
  <c r="P142" i="1"/>
  <c r="M142" i="1"/>
  <c r="L142" i="1"/>
  <c r="P141" i="1"/>
  <c r="M141" i="1"/>
  <c r="L141" i="1"/>
  <c r="P140" i="1"/>
  <c r="M140" i="1"/>
  <c r="L140" i="1"/>
  <c r="P139" i="1"/>
  <c r="M139" i="1"/>
  <c r="L139" i="1"/>
  <c r="P138" i="1"/>
  <c r="M138" i="1"/>
  <c r="L138" i="1"/>
  <c r="P137" i="1"/>
  <c r="M137" i="1"/>
  <c r="L137" i="1"/>
  <c r="P136" i="1"/>
  <c r="M136" i="1"/>
  <c r="L136" i="1"/>
  <c r="P135" i="1"/>
  <c r="M135" i="1"/>
  <c r="L135" i="1"/>
  <c r="P134" i="1"/>
  <c r="M134" i="1"/>
  <c r="L134" i="1"/>
  <c r="P133" i="1"/>
  <c r="M133" i="1"/>
  <c r="L133" i="1"/>
  <c r="P129" i="1"/>
  <c r="M129" i="1"/>
  <c r="L129" i="1"/>
  <c r="P128" i="1"/>
  <c r="M128" i="1"/>
  <c r="L128" i="1"/>
  <c r="P127" i="1"/>
  <c r="M127" i="1"/>
  <c r="L127" i="1"/>
  <c r="P126" i="1"/>
  <c r="M126" i="1"/>
  <c r="L126" i="1"/>
  <c r="P125" i="1"/>
  <c r="M125" i="1"/>
  <c r="L125" i="1"/>
  <c r="P124" i="1"/>
  <c r="M124" i="1"/>
  <c r="L124" i="1"/>
  <c r="P123" i="1"/>
  <c r="M123" i="1"/>
  <c r="L123" i="1"/>
  <c r="P122" i="1"/>
  <c r="M122" i="1"/>
  <c r="L122" i="1"/>
  <c r="P121" i="1"/>
  <c r="M121" i="1"/>
  <c r="L121" i="1"/>
  <c r="P114" i="1"/>
  <c r="M114" i="1"/>
  <c r="L114" i="1"/>
  <c r="P113" i="1"/>
  <c r="M113" i="1"/>
  <c r="L113" i="1"/>
  <c r="P112" i="1"/>
  <c r="M112" i="1"/>
  <c r="L112" i="1"/>
  <c r="P111" i="1"/>
  <c r="M111" i="1"/>
  <c r="L111" i="1"/>
  <c r="P110" i="1"/>
  <c r="M110" i="1"/>
  <c r="L110" i="1"/>
  <c r="P109" i="1"/>
  <c r="M109" i="1"/>
  <c r="L109" i="1"/>
  <c r="P108" i="1"/>
  <c r="M108" i="1"/>
  <c r="L108" i="1"/>
  <c r="P107" i="1"/>
  <c r="M107" i="1"/>
  <c r="L107" i="1"/>
  <c r="P106" i="1"/>
  <c r="M106" i="1"/>
  <c r="L106" i="1"/>
  <c r="P105" i="1"/>
  <c r="M105" i="1"/>
  <c r="L105" i="1"/>
  <c r="P104" i="1"/>
  <c r="M104" i="1"/>
  <c r="L104" i="1"/>
  <c r="P103" i="1"/>
  <c r="M103" i="1"/>
  <c r="L103" i="1"/>
  <c r="P99" i="1"/>
  <c r="M99" i="1"/>
  <c r="L99" i="1"/>
  <c r="P98" i="1"/>
  <c r="M98" i="1"/>
  <c r="L98" i="1"/>
  <c r="P97" i="1"/>
  <c r="M97" i="1"/>
  <c r="L97" i="1"/>
  <c r="P93" i="1"/>
  <c r="M93" i="1"/>
  <c r="L93" i="1"/>
  <c r="P92" i="1"/>
  <c r="M92" i="1"/>
  <c r="L92" i="1"/>
  <c r="P91" i="1"/>
  <c r="M91" i="1"/>
  <c r="L91" i="1"/>
  <c r="P90" i="1"/>
  <c r="M90" i="1"/>
  <c r="L90" i="1"/>
  <c r="P86" i="1"/>
  <c r="M86" i="1"/>
  <c r="L86" i="1"/>
  <c r="P85" i="1"/>
  <c r="M85" i="1"/>
  <c r="L85" i="1"/>
  <c r="P84" i="1"/>
  <c r="M84" i="1"/>
  <c r="L84" i="1"/>
  <c r="P83" i="1"/>
  <c r="M83" i="1"/>
  <c r="L83" i="1"/>
  <c r="P82" i="1"/>
  <c r="M82" i="1"/>
  <c r="L82" i="1"/>
  <c r="P81" i="1"/>
  <c r="M81" i="1"/>
  <c r="L81" i="1"/>
  <c r="P80" i="1"/>
  <c r="M80" i="1"/>
  <c r="L80" i="1"/>
  <c r="P79" i="1"/>
  <c r="M79" i="1"/>
  <c r="L79" i="1"/>
  <c r="P78" i="1"/>
  <c r="M78" i="1"/>
  <c r="L78" i="1"/>
  <c r="P74" i="1"/>
  <c r="M74" i="1"/>
  <c r="L74" i="1"/>
  <c r="P73" i="1"/>
  <c r="M73" i="1"/>
  <c r="L73" i="1"/>
  <c r="P72" i="1"/>
  <c r="M72" i="1"/>
  <c r="L72" i="1"/>
  <c r="P71" i="1"/>
  <c r="M71" i="1"/>
  <c r="L71" i="1"/>
  <c r="P70" i="1"/>
  <c r="M70" i="1"/>
  <c r="L70" i="1"/>
  <c r="P69" i="1"/>
  <c r="M69" i="1"/>
  <c r="L69" i="1"/>
  <c r="P68" i="1"/>
  <c r="M68" i="1"/>
  <c r="L68" i="1"/>
  <c r="P64" i="1"/>
  <c r="M64" i="1"/>
  <c r="L64" i="1"/>
  <c r="P63" i="1"/>
  <c r="M63" i="1"/>
  <c r="L63" i="1"/>
  <c r="P62" i="1"/>
  <c r="M62" i="1"/>
  <c r="L62" i="1"/>
  <c r="P61" i="1"/>
  <c r="M61" i="1"/>
  <c r="L61" i="1"/>
  <c r="P60" i="1"/>
  <c r="M60" i="1"/>
  <c r="L60" i="1"/>
  <c r="P59" i="1"/>
  <c r="M59" i="1"/>
  <c r="L59" i="1"/>
  <c r="P58" i="1"/>
  <c r="M58" i="1"/>
  <c r="L58" i="1"/>
  <c r="P57" i="1"/>
  <c r="M57" i="1"/>
  <c r="L57" i="1"/>
  <c r="P56" i="1"/>
  <c r="M56" i="1"/>
  <c r="L56" i="1"/>
  <c r="P55" i="1"/>
  <c r="M55" i="1"/>
  <c r="L55" i="1"/>
  <c r="P51" i="1"/>
  <c r="M51" i="1"/>
  <c r="L51" i="1"/>
  <c r="P50" i="1"/>
  <c r="M50" i="1"/>
  <c r="L50" i="1"/>
  <c r="P49" i="1"/>
  <c r="M49" i="1"/>
  <c r="L49" i="1"/>
  <c r="P48" i="1"/>
  <c r="M48" i="1"/>
  <c r="L48" i="1"/>
  <c r="P47" i="1"/>
  <c r="M47" i="1"/>
  <c r="L47" i="1"/>
  <c r="P46" i="1"/>
  <c r="M46" i="1"/>
  <c r="L46" i="1"/>
  <c r="P45" i="1"/>
  <c r="M45" i="1"/>
  <c r="L45" i="1"/>
  <c r="P44" i="1"/>
  <c r="M44" i="1"/>
  <c r="L44" i="1"/>
  <c r="P42" i="1"/>
  <c r="M42" i="1"/>
  <c r="L42" i="1"/>
  <c r="P36" i="1"/>
  <c r="M36" i="1"/>
  <c r="L36" i="1"/>
  <c r="P35" i="1"/>
  <c r="M35" i="1"/>
  <c r="L35" i="1"/>
  <c r="P34" i="1"/>
  <c r="M34" i="1"/>
  <c r="L34" i="1"/>
  <c r="P33" i="1"/>
  <c r="M33" i="1"/>
  <c r="L33" i="1"/>
  <c r="P32" i="1"/>
  <c r="M32" i="1"/>
  <c r="L32" i="1"/>
  <c r="P28" i="1"/>
  <c r="M28" i="1"/>
  <c r="L28" i="1"/>
  <c r="P27" i="1"/>
  <c r="M27" i="1"/>
  <c r="L27" i="1"/>
  <c r="P26" i="1"/>
  <c r="M26" i="1"/>
  <c r="L26" i="1"/>
  <c r="P25" i="1"/>
  <c r="M25" i="1"/>
  <c r="L25" i="1"/>
  <c r="P24" i="1"/>
  <c r="M24" i="1"/>
  <c r="L24" i="1"/>
  <c r="P23" i="1"/>
  <c r="M23" i="1"/>
  <c r="L23" i="1"/>
  <c r="P18" i="1"/>
  <c r="M18" i="1"/>
  <c r="L18" i="1"/>
  <c r="C183" i="1"/>
  <c r="C47" i="4" s="1"/>
  <c r="C43" i="6"/>
  <c r="H76" i="8" l="1"/>
  <c r="I114" i="1"/>
  <c r="I113" i="1"/>
  <c r="I112" i="1"/>
  <c r="I111" i="1"/>
  <c r="I110" i="1"/>
  <c r="I109" i="1"/>
  <c r="I108" i="1"/>
  <c r="I107" i="1"/>
  <c r="I106" i="1"/>
  <c r="I105" i="1"/>
  <c r="I104" i="1"/>
  <c r="D43" i="6"/>
  <c r="G46" i="4"/>
  <c r="B46" i="4"/>
  <c r="B45" i="4"/>
  <c r="C45" i="4"/>
  <c r="AB112" i="1"/>
  <c r="Z112" i="1"/>
  <c r="Y112" i="1"/>
  <c r="AB111" i="1"/>
  <c r="Z111" i="1"/>
  <c r="Y111" i="1"/>
  <c r="AB110" i="1"/>
  <c r="Z110" i="1"/>
  <c r="Y110" i="1"/>
  <c r="W112" i="1"/>
  <c r="V112" i="1"/>
  <c r="U112" i="1"/>
  <c r="T112" i="1"/>
  <c r="S112" i="1"/>
  <c r="R112" i="1"/>
  <c r="W111" i="1"/>
  <c r="V111" i="1"/>
  <c r="U111" i="1"/>
  <c r="T111" i="1"/>
  <c r="S111" i="1"/>
  <c r="R111" i="1"/>
  <c r="W110" i="1"/>
  <c r="V110" i="1"/>
  <c r="U110" i="1"/>
  <c r="T110" i="1"/>
  <c r="S110" i="1"/>
  <c r="R110" i="1"/>
  <c r="G112" i="1"/>
  <c r="H112" i="1" s="1"/>
  <c r="G111" i="1"/>
  <c r="H111" i="1" s="1"/>
  <c r="G110" i="1"/>
  <c r="H110" i="1" s="1"/>
  <c r="H181" i="1" l="1"/>
  <c r="I45" i="4" s="1"/>
  <c r="G183" i="1"/>
  <c r="G47" i="4" s="1"/>
  <c r="H182" i="1"/>
  <c r="I46" i="4" s="1"/>
  <c r="G45" i="4"/>
  <c r="AA111" i="1"/>
  <c r="AA110" i="1"/>
  <c r="AA112" i="1"/>
  <c r="C46" i="4"/>
  <c r="H183" i="1" l="1"/>
  <c r="I47" i="4" s="1"/>
  <c r="Z18" i="1"/>
  <c r="Y18" i="1"/>
  <c r="W18" i="1"/>
  <c r="V18" i="1"/>
  <c r="T18" i="1"/>
  <c r="S18" i="1"/>
  <c r="R18" i="1"/>
  <c r="G18" i="1"/>
  <c r="F19" i="1"/>
  <c r="E19" i="1"/>
  <c r="C19" i="1"/>
  <c r="AA18" i="1" l="1"/>
  <c r="I18" i="1"/>
  <c r="AB18" i="1"/>
  <c r="U18" i="1"/>
  <c r="H18" i="1"/>
  <c r="D6" i="8" l="1"/>
  <c r="D5" i="8"/>
  <c r="D4" i="8"/>
  <c r="D3" i="8"/>
  <c r="C10" i="3"/>
  <c r="C9" i="3"/>
  <c r="C8" i="3"/>
  <c r="C7" i="3"/>
  <c r="C10" i="6"/>
  <c r="C9" i="6"/>
  <c r="C8" i="6"/>
  <c r="C7" i="6"/>
  <c r="C9" i="4"/>
  <c r="C8" i="4"/>
  <c r="C7" i="4"/>
  <c r="C6" i="4"/>
  <c r="H57" i="8"/>
  <c r="H48" i="8"/>
  <c r="H34" i="8"/>
  <c r="H23" i="8"/>
  <c r="H50" i="8" l="1"/>
  <c r="H59" i="8" s="1"/>
  <c r="R109" i="1" l="1"/>
  <c r="S109" i="1"/>
  <c r="T109" i="1"/>
  <c r="U109" i="1"/>
  <c r="V109" i="1"/>
  <c r="W109" i="1"/>
  <c r="Y109" i="1"/>
  <c r="Z109" i="1"/>
  <c r="AB109" i="1"/>
  <c r="R58" i="1"/>
  <c r="S58" i="1"/>
  <c r="T58" i="1"/>
  <c r="U58" i="1"/>
  <c r="V58" i="1"/>
  <c r="W58" i="1"/>
  <c r="Y58" i="1"/>
  <c r="Z58" i="1"/>
  <c r="AB58" i="1"/>
  <c r="R59" i="1"/>
  <c r="S59" i="1"/>
  <c r="T59" i="1"/>
  <c r="U59" i="1"/>
  <c r="V59" i="1"/>
  <c r="W59" i="1"/>
  <c r="Y59" i="1"/>
  <c r="Z59" i="1"/>
  <c r="AB59" i="1"/>
  <c r="R60" i="1"/>
  <c r="S60" i="1"/>
  <c r="T60" i="1"/>
  <c r="U60" i="1"/>
  <c r="V60" i="1"/>
  <c r="W60" i="1"/>
  <c r="Y60" i="1"/>
  <c r="Z60" i="1"/>
  <c r="AB60" i="1"/>
  <c r="R61" i="1"/>
  <c r="S61" i="1"/>
  <c r="T61" i="1"/>
  <c r="U61" i="1"/>
  <c r="V61" i="1"/>
  <c r="W61" i="1"/>
  <c r="Y61" i="1"/>
  <c r="Z61" i="1"/>
  <c r="AB61" i="1"/>
  <c r="R49" i="1"/>
  <c r="S49" i="1"/>
  <c r="T49" i="1"/>
  <c r="U49" i="1"/>
  <c r="V49" i="1"/>
  <c r="W49" i="1"/>
  <c r="Y49" i="1"/>
  <c r="Z49" i="1"/>
  <c r="AB49" i="1"/>
  <c r="G168" i="1"/>
  <c r="D37" i="6" s="1"/>
  <c r="G109" i="1"/>
  <c r="AA109" i="1" s="1"/>
  <c r="I59" i="1"/>
  <c r="I49" i="1"/>
  <c r="G59" i="1"/>
  <c r="H59" i="1" s="1"/>
  <c r="G49" i="1"/>
  <c r="W168" i="1"/>
  <c r="T168" i="1"/>
  <c r="H37" i="6" s="1"/>
  <c r="W166" i="1"/>
  <c r="K35" i="6" s="1"/>
  <c r="T166" i="1"/>
  <c r="H35" i="6" s="1"/>
  <c r="W161" i="1"/>
  <c r="T161" i="1"/>
  <c r="W160" i="1"/>
  <c r="T160" i="1"/>
  <c r="W159" i="1"/>
  <c r="T159" i="1"/>
  <c r="W158" i="1"/>
  <c r="T158" i="1"/>
  <c r="W156" i="1"/>
  <c r="T156" i="1"/>
  <c r="W155" i="1"/>
  <c r="T155" i="1"/>
  <c r="W154" i="1"/>
  <c r="T154" i="1"/>
  <c r="W145" i="1"/>
  <c r="T145" i="1"/>
  <c r="W144" i="1"/>
  <c r="T144" i="1"/>
  <c r="W143" i="1"/>
  <c r="T143" i="1"/>
  <c r="W142" i="1"/>
  <c r="T142" i="1"/>
  <c r="W141" i="1"/>
  <c r="T141" i="1"/>
  <c r="W140" i="1"/>
  <c r="T140" i="1"/>
  <c r="W139" i="1"/>
  <c r="T139" i="1"/>
  <c r="W138" i="1"/>
  <c r="T138" i="1"/>
  <c r="W137" i="1"/>
  <c r="T137" i="1"/>
  <c r="W136" i="1"/>
  <c r="T136" i="1"/>
  <c r="W135" i="1"/>
  <c r="T135" i="1"/>
  <c r="W134" i="1"/>
  <c r="T134" i="1"/>
  <c r="W133" i="1"/>
  <c r="T133" i="1"/>
  <c r="W129" i="1"/>
  <c r="T129" i="1"/>
  <c r="W128" i="1"/>
  <c r="T128" i="1"/>
  <c r="W127" i="1"/>
  <c r="T127" i="1"/>
  <c r="W126" i="1"/>
  <c r="T126" i="1"/>
  <c r="W125" i="1"/>
  <c r="T125" i="1"/>
  <c r="W124" i="1"/>
  <c r="T124" i="1"/>
  <c r="W123" i="1"/>
  <c r="T123" i="1"/>
  <c r="W122" i="1"/>
  <c r="T122" i="1"/>
  <c r="W121" i="1"/>
  <c r="T121" i="1"/>
  <c r="W114" i="1"/>
  <c r="T114" i="1"/>
  <c r="W113" i="1"/>
  <c r="T113" i="1"/>
  <c r="W108" i="1"/>
  <c r="T108" i="1"/>
  <c r="W107" i="1"/>
  <c r="T107" i="1"/>
  <c r="W106" i="1"/>
  <c r="T106" i="1"/>
  <c r="W105" i="1"/>
  <c r="T105" i="1"/>
  <c r="W104" i="1"/>
  <c r="T104" i="1"/>
  <c r="W103" i="1"/>
  <c r="T103" i="1"/>
  <c r="W99" i="1"/>
  <c r="T99" i="1"/>
  <c r="W98" i="1"/>
  <c r="T98" i="1"/>
  <c r="W97" i="1"/>
  <c r="T97" i="1"/>
  <c r="W93" i="1"/>
  <c r="T93" i="1"/>
  <c r="W92" i="1"/>
  <c r="T92" i="1"/>
  <c r="W91" i="1"/>
  <c r="T91" i="1"/>
  <c r="W90" i="1"/>
  <c r="T90" i="1"/>
  <c r="W86" i="1"/>
  <c r="T86" i="1"/>
  <c r="W85" i="1"/>
  <c r="T85" i="1"/>
  <c r="W84" i="1"/>
  <c r="T84" i="1"/>
  <c r="W83" i="1"/>
  <c r="T83" i="1"/>
  <c r="W82" i="1"/>
  <c r="T82" i="1"/>
  <c r="W81" i="1"/>
  <c r="T81" i="1"/>
  <c r="W80" i="1"/>
  <c r="T80" i="1"/>
  <c r="W79" i="1"/>
  <c r="T79" i="1"/>
  <c r="W78" i="1"/>
  <c r="T78" i="1"/>
  <c r="W74" i="1"/>
  <c r="T74" i="1"/>
  <c r="W73" i="1"/>
  <c r="T73" i="1"/>
  <c r="W72" i="1"/>
  <c r="T72" i="1"/>
  <c r="W71" i="1"/>
  <c r="T71" i="1"/>
  <c r="W70" i="1"/>
  <c r="T70" i="1"/>
  <c r="W69" i="1"/>
  <c r="T69" i="1"/>
  <c r="W68" i="1"/>
  <c r="T68" i="1"/>
  <c r="W64" i="1"/>
  <c r="T64" i="1"/>
  <c r="W63" i="1"/>
  <c r="T63" i="1"/>
  <c r="W62" i="1"/>
  <c r="T62" i="1"/>
  <c r="W57" i="1"/>
  <c r="T57" i="1"/>
  <c r="W56" i="1"/>
  <c r="T56" i="1"/>
  <c r="W55" i="1"/>
  <c r="T55" i="1"/>
  <c r="W51" i="1"/>
  <c r="T51" i="1"/>
  <c r="W50" i="1"/>
  <c r="T50" i="1"/>
  <c r="W48" i="1"/>
  <c r="T48" i="1"/>
  <c r="W47" i="1"/>
  <c r="T47" i="1"/>
  <c r="W46" i="1"/>
  <c r="T46" i="1"/>
  <c r="W45" i="1"/>
  <c r="T45" i="1"/>
  <c r="W44" i="1"/>
  <c r="T44" i="1"/>
  <c r="W42" i="1"/>
  <c r="T42" i="1"/>
  <c r="W36" i="1"/>
  <c r="T36" i="1"/>
  <c r="W35" i="1"/>
  <c r="T35" i="1"/>
  <c r="T34" i="1"/>
  <c r="W33" i="1"/>
  <c r="T33" i="1"/>
  <c r="T32" i="1"/>
  <c r="W28" i="1"/>
  <c r="T28" i="1"/>
  <c r="W27" i="1"/>
  <c r="T27" i="1"/>
  <c r="W26" i="1"/>
  <c r="T26" i="1"/>
  <c r="W25" i="1"/>
  <c r="T25" i="1"/>
  <c r="W24" i="1"/>
  <c r="T24" i="1"/>
  <c r="W23" i="1"/>
  <c r="T23" i="1"/>
  <c r="W16" i="1"/>
  <c r="T16" i="1"/>
  <c r="V168" i="1"/>
  <c r="S168" i="1"/>
  <c r="V166" i="1"/>
  <c r="J35" i="6" s="1"/>
  <c r="S166" i="1"/>
  <c r="G35" i="6" s="1"/>
  <c r="V161" i="1"/>
  <c r="S161" i="1"/>
  <c r="V160" i="1"/>
  <c r="S160" i="1"/>
  <c r="V159" i="1"/>
  <c r="S159" i="1"/>
  <c r="V158" i="1"/>
  <c r="S158" i="1"/>
  <c r="V156" i="1"/>
  <c r="S156" i="1"/>
  <c r="V155" i="1"/>
  <c r="S155" i="1"/>
  <c r="V154" i="1"/>
  <c r="S154" i="1"/>
  <c r="V145" i="1"/>
  <c r="S145" i="1"/>
  <c r="S144" i="1"/>
  <c r="V143" i="1"/>
  <c r="S143" i="1"/>
  <c r="V142" i="1"/>
  <c r="S142" i="1"/>
  <c r="V141" i="1"/>
  <c r="S141" i="1"/>
  <c r="V140" i="1"/>
  <c r="S140" i="1"/>
  <c r="V139" i="1"/>
  <c r="S139" i="1"/>
  <c r="V138" i="1"/>
  <c r="S138" i="1"/>
  <c r="V137" i="1"/>
  <c r="S137" i="1"/>
  <c r="V136" i="1"/>
  <c r="S136" i="1"/>
  <c r="V135" i="1"/>
  <c r="S135" i="1"/>
  <c r="V134" i="1"/>
  <c r="S134" i="1"/>
  <c r="V133" i="1"/>
  <c r="S133" i="1"/>
  <c r="V129" i="1"/>
  <c r="S129" i="1"/>
  <c r="V128" i="1"/>
  <c r="S128" i="1"/>
  <c r="V127" i="1"/>
  <c r="S127" i="1"/>
  <c r="V126" i="1"/>
  <c r="S126" i="1"/>
  <c r="V125" i="1"/>
  <c r="S125" i="1"/>
  <c r="V124" i="1"/>
  <c r="S124" i="1"/>
  <c r="V123" i="1"/>
  <c r="S123" i="1"/>
  <c r="V122" i="1"/>
  <c r="S122" i="1"/>
  <c r="V121" i="1"/>
  <c r="S121" i="1"/>
  <c r="V114" i="1"/>
  <c r="S114" i="1"/>
  <c r="V113" i="1"/>
  <c r="S113" i="1"/>
  <c r="V108" i="1"/>
  <c r="S108" i="1"/>
  <c r="V107" i="1"/>
  <c r="S107" i="1"/>
  <c r="V106" i="1"/>
  <c r="S106" i="1"/>
  <c r="V105" i="1"/>
  <c r="S105" i="1"/>
  <c r="V104" i="1"/>
  <c r="S104" i="1"/>
  <c r="V103" i="1"/>
  <c r="S103" i="1"/>
  <c r="V99" i="1"/>
  <c r="S99" i="1"/>
  <c r="V98" i="1"/>
  <c r="S98" i="1"/>
  <c r="V97" i="1"/>
  <c r="S97" i="1"/>
  <c r="V93" i="1"/>
  <c r="S93" i="1"/>
  <c r="V92" i="1"/>
  <c r="S92" i="1"/>
  <c r="V91" i="1"/>
  <c r="S91" i="1"/>
  <c r="V90" i="1"/>
  <c r="S90" i="1"/>
  <c r="V86" i="1"/>
  <c r="S86" i="1"/>
  <c r="V85" i="1"/>
  <c r="S85" i="1"/>
  <c r="V84" i="1"/>
  <c r="S84" i="1"/>
  <c r="V83" i="1"/>
  <c r="S83" i="1"/>
  <c r="V82" i="1"/>
  <c r="S82" i="1"/>
  <c r="V81" i="1"/>
  <c r="S81" i="1"/>
  <c r="V80" i="1"/>
  <c r="S80" i="1"/>
  <c r="V79" i="1"/>
  <c r="S79" i="1"/>
  <c r="V78" i="1"/>
  <c r="S78" i="1"/>
  <c r="V74" i="1"/>
  <c r="S74" i="1"/>
  <c r="V73" i="1"/>
  <c r="S73" i="1"/>
  <c r="V72" i="1"/>
  <c r="S72" i="1"/>
  <c r="V71" i="1"/>
  <c r="S71" i="1"/>
  <c r="V70" i="1"/>
  <c r="S70" i="1"/>
  <c r="V69" i="1"/>
  <c r="S69" i="1"/>
  <c r="V68" i="1"/>
  <c r="S68" i="1"/>
  <c r="V64" i="1"/>
  <c r="S64" i="1"/>
  <c r="V63" i="1"/>
  <c r="S63" i="1"/>
  <c r="V62" i="1"/>
  <c r="S62" i="1"/>
  <c r="V57" i="1"/>
  <c r="S57" i="1"/>
  <c r="V56" i="1"/>
  <c r="S56" i="1"/>
  <c r="V55" i="1"/>
  <c r="S55" i="1"/>
  <c r="V51" i="1"/>
  <c r="S51" i="1"/>
  <c r="V50" i="1"/>
  <c r="S50" i="1"/>
  <c r="V48" i="1"/>
  <c r="S48" i="1"/>
  <c r="V47" i="1"/>
  <c r="S47" i="1"/>
  <c r="V46" i="1"/>
  <c r="S46" i="1"/>
  <c r="V45" i="1"/>
  <c r="S45" i="1"/>
  <c r="V44" i="1"/>
  <c r="S44" i="1"/>
  <c r="V42" i="1"/>
  <c r="S42" i="1"/>
  <c r="V36" i="1"/>
  <c r="S36" i="1"/>
  <c r="V35" i="1"/>
  <c r="S35" i="1"/>
  <c r="V34" i="1"/>
  <c r="S34" i="1"/>
  <c r="V33" i="1"/>
  <c r="S33" i="1"/>
  <c r="V32" i="1"/>
  <c r="S32" i="1"/>
  <c r="V28" i="1"/>
  <c r="S28" i="1"/>
  <c r="V27" i="1"/>
  <c r="S27" i="1"/>
  <c r="V26" i="1"/>
  <c r="S26" i="1"/>
  <c r="V25" i="1"/>
  <c r="S25" i="1"/>
  <c r="V24" i="1"/>
  <c r="S24" i="1"/>
  <c r="V23" i="1"/>
  <c r="S23" i="1"/>
  <c r="V16" i="1"/>
  <c r="S16" i="1"/>
  <c r="U168" i="1"/>
  <c r="I37" i="6" s="1"/>
  <c r="R168" i="1"/>
  <c r="R166" i="1"/>
  <c r="F35" i="6" s="1"/>
  <c r="R161" i="1"/>
  <c r="U160" i="1"/>
  <c r="R160" i="1"/>
  <c r="U159" i="1"/>
  <c r="R159" i="1"/>
  <c r="U158" i="1"/>
  <c r="R158" i="1"/>
  <c r="U156" i="1"/>
  <c r="R156" i="1"/>
  <c r="U155" i="1"/>
  <c r="R155" i="1"/>
  <c r="U154" i="1"/>
  <c r="R154" i="1"/>
  <c r="U145" i="1"/>
  <c r="R145" i="1"/>
  <c r="U144" i="1"/>
  <c r="R144" i="1"/>
  <c r="U143" i="1"/>
  <c r="R143" i="1"/>
  <c r="U142" i="1"/>
  <c r="R142" i="1"/>
  <c r="U141" i="1"/>
  <c r="R141" i="1"/>
  <c r="U140" i="1"/>
  <c r="R140" i="1"/>
  <c r="U139" i="1"/>
  <c r="R139" i="1"/>
  <c r="U138" i="1"/>
  <c r="R138" i="1"/>
  <c r="U137" i="1"/>
  <c r="R137" i="1"/>
  <c r="U136" i="1"/>
  <c r="R136" i="1"/>
  <c r="U135" i="1"/>
  <c r="R135" i="1"/>
  <c r="U134" i="1"/>
  <c r="R134" i="1"/>
  <c r="U133" i="1"/>
  <c r="R133" i="1"/>
  <c r="U129" i="1"/>
  <c r="R129" i="1"/>
  <c r="U128" i="1"/>
  <c r="R128" i="1"/>
  <c r="U127" i="1"/>
  <c r="R127" i="1"/>
  <c r="U126" i="1"/>
  <c r="R126" i="1"/>
  <c r="U125" i="1"/>
  <c r="R125" i="1"/>
  <c r="U124" i="1"/>
  <c r="R124" i="1"/>
  <c r="U123" i="1"/>
  <c r="R123" i="1"/>
  <c r="U122" i="1"/>
  <c r="R122" i="1"/>
  <c r="U121" i="1"/>
  <c r="R121" i="1"/>
  <c r="U114" i="1"/>
  <c r="R114" i="1"/>
  <c r="U113" i="1"/>
  <c r="R113" i="1"/>
  <c r="U108" i="1"/>
  <c r="R108" i="1"/>
  <c r="U107" i="1"/>
  <c r="R107" i="1"/>
  <c r="U106" i="1"/>
  <c r="R106" i="1"/>
  <c r="U105" i="1"/>
  <c r="R105" i="1"/>
  <c r="U104" i="1"/>
  <c r="R104" i="1"/>
  <c r="U103" i="1"/>
  <c r="R103" i="1"/>
  <c r="U99" i="1"/>
  <c r="R99" i="1"/>
  <c r="U98" i="1"/>
  <c r="R98" i="1"/>
  <c r="U97" i="1"/>
  <c r="R97" i="1"/>
  <c r="U93" i="1"/>
  <c r="R93" i="1"/>
  <c r="U92" i="1"/>
  <c r="R92" i="1"/>
  <c r="U91" i="1"/>
  <c r="R91" i="1"/>
  <c r="U90" i="1"/>
  <c r="R90" i="1"/>
  <c r="U86" i="1"/>
  <c r="R86" i="1"/>
  <c r="U85" i="1"/>
  <c r="R85" i="1"/>
  <c r="U84" i="1"/>
  <c r="R84" i="1"/>
  <c r="U83" i="1"/>
  <c r="R83" i="1"/>
  <c r="U82" i="1"/>
  <c r="R82" i="1"/>
  <c r="U81" i="1"/>
  <c r="R81" i="1"/>
  <c r="U80" i="1"/>
  <c r="R80" i="1"/>
  <c r="U79" i="1"/>
  <c r="R79" i="1"/>
  <c r="U78" i="1"/>
  <c r="R78" i="1"/>
  <c r="U74" i="1"/>
  <c r="R74" i="1"/>
  <c r="U73" i="1"/>
  <c r="R73" i="1"/>
  <c r="U72" i="1"/>
  <c r="R72" i="1"/>
  <c r="U71" i="1"/>
  <c r="R71" i="1"/>
  <c r="U70" i="1"/>
  <c r="R70" i="1"/>
  <c r="U69" i="1"/>
  <c r="R69" i="1"/>
  <c r="U68" i="1"/>
  <c r="R68" i="1"/>
  <c r="U64" i="1"/>
  <c r="R64" i="1"/>
  <c r="U63" i="1"/>
  <c r="R63" i="1"/>
  <c r="U62" i="1"/>
  <c r="R62" i="1"/>
  <c r="U57" i="1"/>
  <c r="R57" i="1"/>
  <c r="U56" i="1"/>
  <c r="R56" i="1"/>
  <c r="U55" i="1"/>
  <c r="R55" i="1"/>
  <c r="U51" i="1"/>
  <c r="R51" i="1"/>
  <c r="U50" i="1"/>
  <c r="R50" i="1"/>
  <c r="U48" i="1"/>
  <c r="R48" i="1"/>
  <c r="U47" i="1"/>
  <c r="R47" i="1"/>
  <c r="U46" i="1"/>
  <c r="R46" i="1"/>
  <c r="U45" i="1"/>
  <c r="R45" i="1"/>
  <c r="U44" i="1"/>
  <c r="R44" i="1"/>
  <c r="U42" i="1"/>
  <c r="R42" i="1"/>
  <c r="U36" i="1"/>
  <c r="R36" i="1"/>
  <c r="U35" i="1"/>
  <c r="R35" i="1"/>
  <c r="U34" i="1"/>
  <c r="R34" i="1"/>
  <c r="U33" i="1"/>
  <c r="R33" i="1"/>
  <c r="U32" i="1"/>
  <c r="R32" i="1"/>
  <c r="U28" i="1"/>
  <c r="R28" i="1"/>
  <c r="U27" i="1"/>
  <c r="R27" i="1"/>
  <c r="U26" i="1"/>
  <c r="R26" i="1"/>
  <c r="U25" i="1"/>
  <c r="R25" i="1"/>
  <c r="U24" i="1"/>
  <c r="R24" i="1"/>
  <c r="U23" i="1"/>
  <c r="R23" i="1"/>
  <c r="R16" i="1"/>
  <c r="AB168" i="1"/>
  <c r="Z168" i="1"/>
  <c r="Y168" i="1"/>
  <c r="AB166" i="1"/>
  <c r="P35" i="6" s="1"/>
  <c r="Z166" i="1"/>
  <c r="N35" i="6" s="1"/>
  <c r="Y166" i="1"/>
  <c r="M35" i="6" s="1"/>
  <c r="AB161" i="1"/>
  <c r="Z161" i="1"/>
  <c r="Y161" i="1"/>
  <c r="AB160" i="1"/>
  <c r="Z160" i="1"/>
  <c r="Y160" i="1"/>
  <c r="AB159" i="1"/>
  <c r="Z159" i="1"/>
  <c r="Y159" i="1"/>
  <c r="AB158" i="1"/>
  <c r="Z158" i="1"/>
  <c r="Y158" i="1"/>
  <c r="AB156" i="1"/>
  <c r="Z156" i="1"/>
  <c r="Y156" i="1"/>
  <c r="AB155" i="1"/>
  <c r="Z155" i="1"/>
  <c r="Y155" i="1"/>
  <c r="AB154" i="1"/>
  <c r="Z154" i="1"/>
  <c r="Y154" i="1"/>
  <c r="AB145" i="1"/>
  <c r="Z145" i="1"/>
  <c r="Y145" i="1"/>
  <c r="AB144" i="1"/>
  <c r="Z144" i="1"/>
  <c r="Y144" i="1"/>
  <c r="AB143" i="1"/>
  <c r="Z143" i="1"/>
  <c r="Y143" i="1"/>
  <c r="AB142" i="1"/>
  <c r="Z142" i="1"/>
  <c r="Y142" i="1"/>
  <c r="AB141" i="1"/>
  <c r="Z141" i="1"/>
  <c r="Y141" i="1"/>
  <c r="AB140" i="1"/>
  <c r="Z140" i="1"/>
  <c r="Y140" i="1"/>
  <c r="AB139" i="1"/>
  <c r="Z139" i="1"/>
  <c r="Y139" i="1"/>
  <c r="AB138" i="1"/>
  <c r="Z138" i="1"/>
  <c r="Y138" i="1"/>
  <c r="AB137" i="1"/>
  <c r="Z137" i="1"/>
  <c r="Y137" i="1"/>
  <c r="AB136" i="1"/>
  <c r="Z136" i="1"/>
  <c r="Y136" i="1"/>
  <c r="AB135" i="1"/>
  <c r="Z135" i="1"/>
  <c r="Y135" i="1"/>
  <c r="AB134" i="1"/>
  <c r="Z134" i="1"/>
  <c r="Y134" i="1"/>
  <c r="AB133" i="1"/>
  <c r="Z133" i="1"/>
  <c r="Y133" i="1"/>
  <c r="AB129" i="1"/>
  <c r="Z129" i="1"/>
  <c r="Y129" i="1"/>
  <c r="AB128" i="1"/>
  <c r="Z128" i="1"/>
  <c r="Y128" i="1"/>
  <c r="AB127" i="1"/>
  <c r="Z127" i="1"/>
  <c r="Y127" i="1"/>
  <c r="AB126" i="1"/>
  <c r="Z126" i="1"/>
  <c r="Y126" i="1"/>
  <c r="AB125" i="1"/>
  <c r="Z125" i="1"/>
  <c r="Y125" i="1"/>
  <c r="AB124" i="1"/>
  <c r="Z124" i="1"/>
  <c r="Y124" i="1"/>
  <c r="AB123" i="1"/>
  <c r="Z123" i="1"/>
  <c r="Y123" i="1"/>
  <c r="AB122" i="1"/>
  <c r="Z122" i="1"/>
  <c r="Y122" i="1"/>
  <c r="AB121" i="1"/>
  <c r="Z121" i="1"/>
  <c r="Y121" i="1"/>
  <c r="AB114" i="1"/>
  <c r="Z114" i="1"/>
  <c r="Y114" i="1"/>
  <c r="AB113" i="1"/>
  <c r="Z113" i="1"/>
  <c r="Y113" i="1"/>
  <c r="AB108" i="1"/>
  <c r="Z108" i="1"/>
  <c r="Y108" i="1"/>
  <c r="AB107" i="1"/>
  <c r="Z107" i="1"/>
  <c r="Y107" i="1"/>
  <c r="AB106" i="1"/>
  <c r="Z106" i="1"/>
  <c r="Y106" i="1"/>
  <c r="AB105" i="1"/>
  <c r="Z105" i="1"/>
  <c r="Y105" i="1"/>
  <c r="AB104" i="1"/>
  <c r="Z104" i="1"/>
  <c r="Y104" i="1"/>
  <c r="AB103" i="1"/>
  <c r="Z103" i="1"/>
  <c r="Y103" i="1"/>
  <c r="AB99" i="1"/>
  <c r="Z99" i="1"/>
  <c r="Y99" i="1"/>
  <c r="AB98" i="1"/>
  <c r="Z98" i="1"/>
  <c r="Y98" i="1"/>
  <c r="AB97" i="1"/>
  <c r="Z97" i="1"/>
  <c r="Y97" i="1"/>
  <c r="AB93" i="1"/>
  <c r="Z93" i="1"/>
  <c r="Y93" i="1"/>
  <c r="AB92" i="1"/>
  <c r="Z92" i="1"/>
  <c r="Y92" i="1"/>
  <c r="AB91" i="1"/>
  <c r="Z91" i="1"/>
  <c r="Y91" i="1"/>
  <c r="AB90" i="1"/>
  <c r="Z90" i="1"/>
  <c r="Y90" i="1"/>
  <c r="AB86" i="1"/>
  <c r="Z86" i="1"/>
  <c r="Y86" i="1"/>
  <c r="AB85" i="1"/>
  <c r="Z85" i="1"/>
  <c r="Y85" i="1"/>
  <c r="AB84" i="1"/>
  <c r="Z84" i="1"/>
  <c r="Y84" i="1"/>
  <c r="AB83" i="1"/>
  <c r="Z83" i="1"/>
  <c r="Y83" i="1"/>
  <c r="AB82" i="1"/>
  <c r="Z82" i="1"/>
  <c r="Y82" i="1"/>
  <c r="AB81" i="1"/>
  <c r="Z81" i="1"/>
  <c r="Y81" i="1"/>
  <c r="AB80" i="1"/>
  <c r="Z80" i="1"/>
  <c r="Y80" i="1"/>
  <c r="AB79" i="1"/>
  <c r="Z79" i="1"/>
  <c r="Y79" i="1"/>
  <c r="AB78" i="1"/>
  <c r="Z78" i="1"/>
  <c r="Y78" i="1"/>
  <c r="AB74" i="1"/>
  <c r="Z74" i="1"/>
  <c r="Y74" i="1"/>
  <c r="AB73" i="1"/>
  <c r="Z73" i="1"/>
  <c r="Y73" i="1"/>
  <c r="AB72" i="1"/>
  <c r="Z72" i="1"/>
  <c r="Y72" i="1"/>
  <c r="AB71" i="1"/>
  <c r="Z71" i="1"/>
  <c r="Y71" i="1"/>
  <c r="AB70" i="1"/>
  <c r="Z70" i="1"/>
  <c r="Y70" i="1"/>
  <c r="AB69" i="1"/>
  <c r="Z69" i="1"/>
  <c r="Y69" i="1"/>
  <c r="AB68" i="1"/>
  <c r="Z68" i="1"/>
  <c r="Y68" i="1"/>
  <c r="AB64" i="1"/>
  <c r="Z64" i="1"/>
  <c r="Y64" i="1"/>
  <c r="AB63" i="1"/>
  <c r="Z63" i="1"/>
  <c r="Y63" i="1"/>
  <c r="AB62" i="1"/>
  <c r="Z62" i="1"/>
  <c r="Y62" i="1"/>
  <c r="AB57" i="1"/>
  <c r="Z57" i="1"/>
  <c r="Y57" i="1"/>
  <c r="AB56" i="1"/>
  <c r="Z56" i="1"/>
  <c r="Y56" i="1"/>
  <c r="AB55" i="1"/>
  <c r="Z55" i="1"/>
  <c r="Y55" i="1"/>
  <c r="AB51" i="1"/>
  <c r="Z51" i="1"/>
  <c r="Y51" i="1"/>
  <c r="AB50" i="1"/>
  <c r="Z50" i="1"/>
  <c r="Y50" i="1"/>
  <c r="AB48" i="1"/>
  <c r="Z48" i="1"/>
  <c r="Y48" i="1"/>
  <c r="AB47" i="1"/>
  <c r="Z47" i="1"/>
  <c r="Y47" i="1"/>
  <c r="AB46" i="1"/>
  <c r="Z46" i="1"/>
  <c r="Y46" i="1"/>
  <c r="AB45" i="1"/>
  <c r="Z45" i="1"/>
  <c r="Y45" i="1"/>
  <c r="AB44" i="1"/>
  <c r="Z44" i="1"/>
  <c r="Y44" i="1"/>
  <c r="AB42" i="1"/>
  <c r="Z42" i="1"/>
  <c r="Y42" i="1"/>
  <c r="AB36" i="1"/>
  <c r="Z36" i="1"/>
  <c r="Y36" i="1"/>
  <c r="AB35" i="1"/>
  <c r="Z35" i="1"/>
  <c r="Y35" i="1"/>
  <c r="AB34" i="1"/>
  <c r="Z34" i="1"/>
  <c r="Y34" i="1"/>
  <c r="AB33" i="1"/>
  <c r="Z33" i="1"/>
  <c r="Y33" i="1"/>
  <c r="AB32" i="1"/>
  <c r="Z32" i="1"/>
  <c r="Y32" i="1"/>
  <c r="AB28" i="1"/>
  <c r="Z28" i="1"/>
  <c r="Y28" i="1"/>
  <c r="AB27" i="1"/>
  <c r="Z27" i="1"/>
  <c r="Y27" i="1"/>
  <c r="AB26" i="1"/>
  <c r="Z26" i="1"/>
  <c r="Y26" i="1"/>
  <c r="AB25" i="1"/>
  <c r="Z25" i="1"/>
  <c r="Y25" i="1"/>
  <c r="AB24" i="1"/>
  <c r="Z24" i="1"/>
  <c r="Y24" i="1"/>
  <c r="AB23" i="1"/>
  <c r="Z23" i="1"/>
  <c r="Y23" i="1"/>
  <c r="Z16" i="1"/>
  <c r="Y16" i="1"/>
  <c r="I166" i="1"/>
  <c r="I160" i="1"/>
  <c r="I159" i="1"/>
  <c r="I158" i="1"/>
  <c r="I156" i="1"/>
  <c r="I155" i="1"/>
  <c r="I145" i="1"/>
  <c r="I143" i="1"/>
  <c r="I142" i="1"/>
  <c r="I141" i="1"/>
  <c r="I140" i="1"/>
  <c r="I139" i="1"/>
  <c r="I138" i="1"/>
  <c r="I137" i="1"/>
  <c r="I136" i="1"/>
  <c r="I135" i="1"/>
  <c r="I134" i="1"/>
  <c r="I133" i="1"/>
  <c r="I129" i="1"/>
  <c r="I128" i="1"/>
  <c r="I127" i="1"/>
  <c r="I126" i="1"/>
  <c r="I125" i="1"/>
  <c r="I124" i="1"/>
  <c r="I122" i="1"/>
  <c r="I121" i="1"/>
  <c r="I103" i="1"/>
  <c r="I99" i="1"/>
  <c r="I98" i="1"/>
  <c r="I97" i="1"/>
  <c r="I93" i="1"/>
  <c r="I92" i="1"/>
  <c r="I91" i="1"/>
  <c r="I90" i="1"/>
  <c r="I86" i="1"/>
  <c r="I85" i="1"/>
  <c r="I84" i="1"/>
  <c r="I83" i="1"/>
  <c r="I82" i="1"/>
  <c r="I81" i="1"/>
  <c r="I80" i="1"/>
  <c r="I79" i="1"/>
  <c r="I78" i="1"/>
  <c r="I74" i="1"/>
  <c r="I73" i="1"/>
  <c r="I72" i="1"/>
  <c r="I71" i="1"/>
  <c r="I70" i="1"/>
  <c r="I69" i="1"/>
  <c r="I68" i="1"/>
  <c r="I64" i="1"/>
  <c r="I63" i="1"/>
  <c r="I62" i="1"/>
  <c r="I61" i="1"/>
  <c r="I60" i="1"/>
  <c r="I58" i="1"/>
  <c r="I57" i="1"/>
  <c r="I56" i="1"/>
  <c r="I55" i="1"/>
  <c r="I51" i="1"/>
  <c r="I50" i="1"/>
  <c r="I48" i="1"/>
  <c r="I47" i="1"/>
  <c r="I46" i="1"/>
  <c r="I45" i="1"/>
  <c r="I44" i="1"/>
  <c r="I42" i="1"/>
  <c r="I36" i="1"/>
  <c r="I35" i="1"/>
  <c r="I28" i="1"/>
  <c r="I27" i="1"/>
  <c r="I26" i="1"/>
  <c r="I25" i="1"/>
  <c r="I24" i="1"/>
  <c r="I23" i="1"/>
  <c r="P16" i="1"/>
  <c r="L16" i="1"/>
  <c r="C37" i="6"/>
  <c r="C35" i="6"/>
  <c r="E162" i="1"/>
  <c r="E30" i="4" s="1"/>
  <c r="E31" i="4" s="1"/>
  <c r="F162" i="1"/>
  <c r="C162" i="1"/>
  <c r="C32" i="6" s="1"/>
  <c r="C33" i="6" s="1"/>
  <c r="E146" i="1"/>
  <c r="F146" i="1"/>
  <c r="C146" i="1"/>
  <c r="E130" i="1"/>
  <c r="E26" i="4" s="1"/>
  <c r="F130" i="1"/>
  <c r="F26" i="4" s="1"/>
  <c r="C130" i="1"/>
  <c r="C26" i="4" s="1"/>
  <c r="E115" i="1"/>
  <c r="E23" i="4" s="1"/>
  <c r="F115" i="1"/>
  <c r="F23" i="4" s="1"/>
  <c r="C115" i="1"/>
  <c r="C23" i="4" s="1"/>
  <c r="E100" i="1"/>
  <c r="E22" i="4" s="1"/>
  <c r="F100" i="1"/>
  <c r="F22" i="4" s="1"/>
  <c r="C100" i="1"/>
  <c r="C22" i="4" s="1"/>
  <c r="E94" i="1"/>
  <c r="E21" i="4" s="1"/>
  <c r="F94" i="1"/>
  <c r="F21" i="4" s="1"/>
  <c r="C94" i="1"/>
  <c r="C21" i="4" s="1"/>
  <c r="E87" i="1"/>
  <c r="F87" i="1"/>
  <c r="C87" i="1"/>
  <c r="C20" i="4" s="1"/>
  <c r="E75" i="1"/>
  <c r="E19" i="4" s="1"/>
  <c r="F75" i="1"/>
  <c r="F19" i="4" s="1"/>
  <c r="C75" i="1"/>
  <c r="C21" i="6" s="1"/>
  <c r="E65" i="1"/>
  <c r="E18" i="4" s="1"/>
  <c r="F65" i="1"/>
  <c r="C65" i="1"/>
  <c r="C20" i="6" s="1"/>
  <c r="E52" i="1"/>
  <c r="E17" i="4" s="1"/>
  <c r="F52" i="1"/>
  <c r="F17" i="4" s="1"/>
  <c r="C52" i="1"/>
  <c r="E37" i="1"/>
  <c r="E14" i="4" s="1"/>
  <c r="F37" i="1"/>
  <c r="F14" i="4" s="1"/>
  <c r="C37" i="1"/>
  <c r="C16" i="6" s="1"/>
  <c r="E29" i="1"/>
  <c r="E13" i="4" s="1"/>
  <c r="F29" i="1"/>
  <c r="F13" i="4" s="1"/>
  <c r="C29" i="1"/>
  <c r="C15" i="6" s="1"/>
  <c r="F35" i="4"/>
  <c r="E35" i="4"/>
  <c r="C35" i="4"/>
  <c r="F33" i="4"/>
  <c r="E33" i="4"/>
  <c r="C33" i="4"/>
  <c r="G48" i="1"/>
  <c r="H48" i="1" s="1"/>
  <c r="G133" i="1"/>
  <c r="AA133" i="1" s="1"/>
  <c r="G137" i="1"/>
  <c r="AA137" i="1" s="1"/>
  <c r="G138" i="1"/>
  <c r="AA138" i="1" s="1"/>
  <c r="G139" i="1"/>
  <c r="H139" i="1" s="1"/>
  <c r="G142" i="1"/>
  <c r="H142" i="1" s="1"/>
  <c r="G103" i="1"/>
  <c r="AA103" i="1" s="1"/>
  <c r="G106" i="1"/>
  <c r="H106" i="1" s="1"/>
  <c r="G91" i="1"/>
  <c r="AA91" i="1" s="1"/>
  <c r="G70" i="1"/>
  <c r="AA70" i="1" s="1"/>
  <c r="G73" i="1"/>
  <c r="H73" i="1" s="1"/>
  <c r="G35" i="1"/>
  <c r="H35" i="1" s="1"/>
  <c r="G24" i="1"/>
  <c r="AA24" i="1" s="1"/>
  <c r="G16" i="1"/>
  <c r="G166" i="1"/>
  <c r="M166" i="1" s="1"/>
  <c r="G134" i="1"/>
  <c r="AA134" i="1" s="1"/>
  <c r="G140" i="1"/>
  <c r="G143" i="1"/>
  <c r="AA143" i="1" s="1"/>
  <c r="G104" i="1"/>
  <c r="AA104" i="1" s="1"/>
  <c r="G105" i="1"/>
  <c r="G107" i="1"/>
  <c r="AA107" i="1" s="1"/>
  <c r="G108" i="1"/>
  <c r="G68" i="1"/>
  <c r="H68" i="1" s="1"/>
  <c r="G69" i="1"/>
  <c r="AA69" i="1" s="1"/>
  <c r="G71" i="1"/>
  <c r="G72" i="1"/>
  <c r="H72" i="1" s="1"/>
  <c r="G42" i="1"/>
  <c r="AA42" i="1" s="1"/>
  <c r="G45" i="1"/>
  <c r="AA45" i="1" s="1"/>
  <c r="G46" i="1"/>
  <c r="G50" i="1"/>
  <c r="AA50" i="1" s="1"/>
  <c r="G33" i="1"/>
  <c r="H33" i="1" s="1"/>
  <c r="G34" i="1"/>
  <c r="H34" i="1" s="1"/>
  <c r="G36" i="1"/>
  <c r="G25" i="1"/>
  <c r="AA25" i="1" s="1"/>
  <c r="G27" i="1"/>
  <c r="AA27" i="1" s="1"/>
  <c r="G135" i="1"/>
  <c r="AA135" i="1" s="1"/>
  <c r="G136" i="1"/>
  <c r="H136" i="1" s="1"/>
  <c r="G141" i="1"/>
  <c r="AA141" i="1" s="1"/>
  <c r="G144" i="1"/>
  <c r="G145" i="1"/>
  <c r="H145" i="1" s="1"/>
  <c r="G113" i="1"/>
  <c r="H113" i="1" s="1"/>
  <c r="G114" i="1"/>
  <c r="H114" i="1" s="1"/>
  <c r="G90" i="1"/>
  <c r="AA90" i="1" s="1"/>
  <c r="G92" i="1"/>
  <c r="H92" i="1" s="1"/>
  <c r="G93" i="1"/>
  <c r="H93" i="1" s="1"/>
  <c r="G74" i="1"/>
  <c r="H74" i="1" s="1"/>
  <c r="G44" i="1"/>
  <c r="H44" i="1" s="1"/>
  <c r="G47" i="1"/>
  <c r="G51" i="1"/>
  <c r="AA51" i="1" s="1"/>
  <c r="G32" i="1"/>
  <c r="AA32" i="1" s="1"/>
  <c r="G23" i="1"/>
  <c r="H23" i="1" s="1"/>
  <c r="G26" i="1"/>
  <c r="AA26" i="1" s="1"/>
  <c r="G28" i="1"/>
  <c r="AA28" i="1" s="1"/>
  <c r="G154" i="1"/>
  <c r="AA154" i="1" s="1"/>
  <c r="G156" i="1"/>
  <c r="H156" i="1" s="1"/>
  <c r="G158" i="1"/>
  <c r="H158" i="1" s="1"/>
  <c r="G159" i="1"/>
  <c r="AA159" i="1" s="1"/>
  <c r="G155" i="1"/>
  <c r="H155" i="1" s="1"/>
  <c r="G160" i="1"/>
  <c r="G161" i="1"/>
  <c r="AA161" i="1" s="1"/>
  <c r="G56" i="1"/>
  <c r="AA56" i="1" s="1"/>
  <c r="G62" i="1"/>
  <c r="H62" i="1" s="1"/>
  <c r="G55" i="1"/>
  <c r="H55" i="1" s="1"/>
  <c r="G57" i="1"/>
  <c r="H57" i="1" s="1"/>
  <c r="G58" i="1"/>
  <c r="G60" i="1"/>
  <c r="AA60" i="1" s="1"/>
  <c r="G61" i="1"/>
  <c r="AA61" i="1" s="1"/>
  <c r="G79" i="1"/>
  <c r="H79" i="1" s="1"/>
  <c r="G80" i="1"/>
  <c r="AA80" i="1" s="1"/>
  <c r="G84" i="1"/>
  <c r="G83" i="1"/>
  <c r="H83" i="1" s="1"/>
  <c r="G63" i="1"/>
  <c r="G64" i="1"/>
  <c r="H64" i="1" s="1"/>
  <c r="G78" i="1"/>
  <c r="H78" i="1" s="1"/>
  <c r="G81" i="1"/>
  <c r="AA81" i="1" s="1"/>
  <c r="G82" i="1"/>
  <c r="AA82" i="1" s="1"/>
  <c r="G85" i="1"/>
  <c r="AA85" i="1" s="1"/>
  <c r="G86" i="1"/>
  <c r="G97" i="1"/>
  <c r="AA97" i="1" s="1"/>
  <c r="G98" i="1"/>
  <c r="H98" i="1" s="1"/>
  <c r="G99" i="1"/>
  <c r="H99" i="1" s="1"/>
  <c r="G123" i="1"/>
  <c r="I123" i="1" s="1"/>
  <c r="G126" i="1"/>
  <c r="H126" i="1" s="1"/>
  <c r="G122" i="1"/>
  <c r="H122" i="1" s="1"/>
  <c r="G127" i="1"/>
  <c r="H127" i="1" s="1"/>
  <c r="G124" i="1"/>
  <c r="G125" i="1"/>
  <c r="H125" i="1" s="1"/>
  <c r="G128" i="1"/>
  <c r="H128" i="1" s="1"/>
  <c r="G129" i="1"/>
  <c r="AA129" i="1" s="1"/>
  <c r="G121" i="1"/>
  <c r="AA121" i="1" s="1"/>
  <c r="H138" i="1"/>
  <c r="U166" i="1" l="1"/>
  <c r="I35" i="6" s="1"/>
  <c r="F20" i="4"/>
  <c r="E20" i="4"/>
  <c r="E24" i="4" s="1"/>
  <c r="H49" i="1"/>
  <c r="F27" i="4"/>
  <c r="F28" i="4" s="1"/>
  <c r="F148" i="1"/>
  <c r="E148" i="1"/>
  <c r="U161" i="1"/>
  <c r="I161" i="1"/>
  <c r="V144" i="1"/>
  <c r="F30" i="4"/>
  <c r="F31" i="4" s="1"/>
  <c r="F171" i="1"/>
  <c r="F175" i="1" s="1"/>
  <c r="F41" i="4" s="1"/>
  <c r="I144" i="1"/>
  <c r="E27" i="4"/>
  <c r="E28" i="4" s="1"/>
  <c r="E171" i="1"/>
  <c r="E175" i="1" s="1"/>
  <c r="E41" i="4" s="1"/>
  <c r="C27" i="4"/>
  <c r="C28" i="4" s="1"/>
  <c r="C171" i="1"/>
  <c r="I168" i="1"/>
  <c r="W100" i="1"/>
  <c r="K24" i="6" s="1"/>
  <c r="I33" i="1"/>
  <c r="I154" i="1"/>
  <c r="R19" i="1"/>
  <c r="F14" i="6" s="1"/>
  <c r="W19" i="1"/>
  <c r="K14" i="6" s="1"/>
  <c r="V100" i="1"/>
  <c r="J24" i="6" s="1"/>
  <c r="S19" i="1"/>
  <c r="G14" i="6" s="1"/>
  <c r="Y19" i="1"/>
  <c r="M14" i="6" s="1"/>
  <c r="Z19" i="1"/>
  <c r="N14" i="6" s="1"/>
  <c r="V19" i="1"/>
  <c r="J14" i="6" s="1"/>
  <c r="T19" i="1"/>
  <c r="H14" i="6" s="1"/>
  <c r="AA16" i="1"/>
  <c r="G19" i="1"/>
  <c r="V52" i="1"/>
  <c r="J19" i="6" s="1"/>
  <c r="W29" i="1"/>
  <c r="K15" i="6" s="1"/>
  <c r="C24" i="6"/>
  <c r="H159" i="1"/>
  <c r="AA168" i="1"/>
  <c r="O37" i="6" s="1"/>
  <c r="Z65" i="1"/>
  <c r="N20" i="6" s="1"/>
  <c r="AA122" i="1"/>
  <c r="U75" i="1"/>
  <c r="I21" i="6" s="1"/>
  <c r="U94" i="1"/>
  <c r="I23" i="6" s="1"/>
  <c r="U100" i="1"/>
  <c r="I24" i="6" s="1"/>
  <c r="V37" i="1"/>
  <c r="J16" i="6" s="1"/>
  <c r="V162" i="1"/>
  <c r="J32" i="6" s="1"/>
  <c r="J33" i="6" s="1"/>
  <c r="W115" i="1"/>
  <c r="K25" i="6" s="1"/>
  <c r="W130" i="1"/>
  <c r="K28" i="6" s="1"/>
  <c r="W146" i="1"/>
  <c r="W162" i="1"/>
  <c r="K32" i="6" s="1"/>
  <c r="K33" i="6" s="1"/>
  <c r="AA78" i="1"/>
  <c r="H91" i="1"/>
  <c r="AA57" i="1"/>
  <c r="V94" i="1"/>
  <c r="J23" i="6" s="1"/>
  <c r="W52" i="1"/>
  <c r="K19" i="6" s="1"/>
  <c r="W87" i="1"/>
  <c r="K22" i="6" s="1"/>
  <c r="W94" i="1"/>
  <c r="K23" i="6" s="1"/>
  <c r="R29" i="1"/>
  <c r="F15" i="6" s="1"/>
  <c r="H168" i="1"/>
  <c r="AA62" i="1"/>
  <c r="G35" i="4"/>
  <c r="C12" i="4"/>
  <c r="AA83" i="1"/>
  <c r="N37" i="6"/>
  <c r="G37" i="6"/>
  <c r="J37" i="6"/>
  <c r="P37" i="6"/>
  <c r="F12" i="4"/>
  <c r="F15" i="4" s="1"/>
  <c r="M37" i="6"/>
  <c r="E12" i="4"/>
  <c r="E15" i="4" s="1"/>
  <c r="F37" i="6"/>
  <c r="K37" i="6"/>
  <c r="AA128" i="1"/>
  <c r="AA142" i="1"/>
  <c r="H69" i="1"/>
  <c r="Y94" i="1"/>
  <c r="M23" i="6" s="1"/>
  <c r="Y162" i="1"/>
  <c r="M32" i="6" s="1"/>
  <c r="M33" i="6" s="1"/>
  <c r="AB16" i="1"/>
  <c r="Z87" i="1"/>
  <c r="N22" i="6" s="1"/>
  <c r="H104" i="1"/>
  <c r="AA72" i="1"/>
  <c r="H16" i="1"/>
  <c r="H19" i="1" s="1"/>
  <c r="AA155" i="1"/>
  <c r="C22" i="6"/>
  <c r="U37" i="1"/>
  <c r="I16" i="6" s="1"/>
  <c r="U52" i="1"/>
  <c r="I19" i="6" s="1"/>
  <c r="W34" i="1"/>
  <c r="H26" i="1"/>
  <c r="V65" i="1"/>
  <c r="J20" i="6" s="1"/>
  <c r="W65" i="1"/>
  <c r="K20" i="6" s="1"/>
  <c r="H161" i="1"/>
  <c r="C25" i="6"/>
  <c r="H137" i="1"/>
  <c r="AA113" i="1"/>
  <c r="Z100" i="1"/>
  <c r="N24" i="6" s="1"/>
  <c r="AA125" i="1"/>
  <c r="AB94" i="1"/>
  <c r="P23" i="6" s="1"/>
  <c r="C30" i="4"/>
  <c r="C31" i="4" s="1"/>
  <c r="R100" i="1"/>
  <c r="F24" i="6" s="1"/>
  <c r="S162" i="1"/>
  <c r="G32" i="6" s="1"/>
  <c r="G33" i="6" s="1"/>
  <c r="AA106" i="1"/>
  <c r="AA68" i="1"/>
  <c r="H45" i="1"/>
  <c r="AA114" i="1"/>
  <c r="H50" i="1"/>
  <c r="U16" i="1"/>
  <c r="W32" i="1"/>
  <c r="W75" i="1"/>
  <c r="K21" i="6" s="1"/>
  <c r="M16" i="1"/>
  <c r="AA99" i="1"/>
  <c r="AA34" i="1"/>
  <c r="I34" i="1"/>
  <c r="I32" i="1"/>
  <c r="I16" i="1"/>
  <c r="H82" i="1"/>
  <c r="H28" i="1"/>
  <c r="H42" i="1"/>
  <c r="H32" i="1"/>
  <c r="H121" i="1"/>
  <c r="T29" i="1"/>
  <c r="H15" i="6" s="1"/>
  <c r="T65" i="1"/>
  <c r="H20" i="6" s="1"/>
  <c r="T87" i="1"/>
  <c r="H22" i="6" s="1"/>
  <c r="T146" i="1"/>
  <c r="AA44" i="1"/>
  <c r="AA158" i="1"/>
  <c r="U65" i="1"/>
  <c r="I20" i="6" s="1"/>
  <c r="V115" i="1"/>
  <c r="J25" i="6" s="1"/>
  <c r="Z37" i="1"/>
  <c r="N16" i="6" s="1"/>
  <c r="AB52" i="1"/>
  <c r="P19" i="6" s="1"/>
  <c r="Y87" i="1"/>
  <c r="M22" i="6" s="1"/>
  <c r="AB115" i="1"/>
  <c r="P25" i="6" s="1"/>
  <c r="Z146" i="1"/>
  <c r="Z162" i="1"/>
  <c r="N32" i="6" s="1"/>
  <c r="N33" i="6" s="1"/>
  <c r="R52" i="1"/>
  <c r="F19" i="6" s="1"/>
  <c r="R65" i="1"/>
  <c r="F20" i="6" s="1"/>
  <c r="R75" i="1"/>
  <c r="F21" i="6" s="1"/>
  <c r="R87" i="1"/>
  <c r="F22" i="6" s="1"/>
  <c r="R94" i="1"/>
  <c r="F23" i="6" s="1"/>
  <c r="R115" i="1"/>
  <c r="F25" i="6" s="1"/>
  <c r="R130" i="1"/>
  <c r="F28" i="6" s="1"/>
  <c r="S65" i="1"/>
  <c r="G20" i="6" s="1"/>
  <c r="S75" i="1"/>
  <c r="G21" i="6" s="1"/>
  <c r="S94" i="1"/>
  <c r="G23" i="6" s="1"/>
  <c r="S130" i="1"/>
  <c r="G28" i="6" s="1"/>
  <c r="H80" i="1"/>
  <c r="AB37" i="1"/>
  <c r="P16" i="6" s="1"/>
  <c r="Y75" i="1"/>
  <c r="M21" i="6" s="1"/>
  <c r="AB100" i="1"/>
  <c r="P24" i="6" s="1"/>
  <c r="AA48" i="1"/>
  <c r="AA98" i="1"/>
  <c r="H154" i="1"/>
  <c r="H109" i="1"/>
  <c r="H107" i="1"/>
  <c r="AA33" i="1"/>
  <c r="C13" i="4"/>
  <c r="Z29" i="1"/>
  <c r="N15" i="6" s="1"/>
  <c r="R146" i="1"/>
  <c r="H24" i="1"/>
  <c r="H143" i="1"/>
  <c r="AA93" i="1"/>
  <c r="AA55" i="1"/>
  <c r="AB29" i="1"/>
  <c r="P15" i="6" s="1"/>
  <c r="U29" i="1"/>
  <c r="I15" i="6" s="1"/>
  <c r="U87" i="1"/>
  <c r="I22" i="6" s="1"/>
  <c r="U130" i="1"/>
  <c r="I28" i="6" s="1"/>
  <c r="Y52" i="1"/>
  <c r="M19" i="6" s="1"/>
  <c r="Z52" i="1"/>
  <c r="N19" i="6" s="1"/>
  <c r="AB65" i="1"/>
  <c r="P20" i="6" s="1"/>
  <c r="Z115" i="1"/>
  <c r="N25" i="6" s="1"/>
  <c r="Z130" i="1"/>
  <c r="N28" i="6" s="1"/>
  <c r="Y130" i="1"/>
  <c r="M28" i="6" s="1"/>
  <c r="AB130" i="1"/>
  <c r="P28" i="6" s="1"/>
  <c r="AB146" i="1"/>
  <c r="P29" i="6" s="1"/>
  <c r="AB162" i="1"/>
  <c r="P32" i="6" s="1"/>
  <c r="P33" i="6" s="1"/>
  <c r="Y65" i="1"/>
  <c r="M20" i="6" s="1"/>
  <c r="H51" i="1"/>
  <c r="H60" i="1"/>
  <c r="H90" i="1"/>
  <c r="R162" i="1"/>
  <c r="F32" i="6" s="1"/>
  <c r="F33" i="6" s="1"/>
  <c r="T37" i="1"/>
  <c r="H16" i="6" s="1"/>
  <c r="T52" i="1"/>
  <c r="H19" i="6" s="1"/>
  <c r="T94" i="1"/>
  <c r="H23" i="6" s="1"/>
  <c r="T100" i="1"/>
  <c r="H24" i="6" s="1"/>
  <c r="T115" i="1"/>
  <c r="H25" i="6" s="1"/>
  <c r="T130" i="1"/>
  <c r="H28" i="6" s="1"/>
  <c r="T162" i="1"/>
  <c r="H32" i="6" s="1"/>
  <c r="H33" i="6" s="1"/>
  <c r="AA59" i="1"/>
  <c r="U146" i="1"/>
  <c r="V87" i="1"/>
  <c r="J22" i="6" s="1"/>
  <c r="V130" i="1"/>
  <c r="J28" i="6" s="1"/>
  <c r="V146" i="1"/>
  <c r="AA127" i="1"/>
  <c r="S29" i="1"/>
  <c r="G15" i="6" s="1"/>
  <c r="S37" i="1"/>
  <c r="G16" i="6" s="1"/>
  <c r="S52" i="1"/>
  <c r="G19" i="6" s="1"/>
  <c r="S87" i="1"/>
  <c r="G22" i="6" s="1"/>
  <c r="S100" i="1"/>
  <c r="G24" i="6" s="1"/>
  <c r="S115" i="1"/>
  <c r="G25" i="6" s="1"/>
  <c r="S146" i="1"/>
  <c r="H97" i="1"/>
  <c r="H100" i="1" s="1"/>
  <c r="AA139" i="1"/>
  <c r="H129" i="1"/>
  <c r="U162" i="1"/>
  <c r="I32" i="6" s="1"/>
  <c r="I33" i="6" s="1"/>
  <c r="Y100" i="1"/>
  <c r="M24" i="6" s="1"/>
  <c r="T75" i="1"/>
  <c r="H21" i="6" s="1"/>
  <c r="AA23" i="1"/>
  <c r="AA29" i="1" s="1"/>
  <c r="O15" i="6" s="1"/>
  <c r="C29" i="6"/>
  <c r="H81" i="1"/>
  <c r="C19" i="4"/>
  <c r="C14" i="6"/>
  <c r="C17" i="6" s="1"/>
  <c r="G29" i="1"/>
  <c r="G100" i="1"/>
  <c r="H27" i="1"/>
  <c r="AA145" i="1"/>
  <c r="H56" i="1"/>
  <c r="AA156" i="1"/>
  <c r="H141" i="1"/>
  <c r="H70" i="1"/>
  <c r="C18" i="4"/>
  <c r="Y115" i="1"/>
  <c r="M25" i="6" s="1"/>
  <c r="AA73" i="1"/>
  <c r="AA35" i="1"/>
  <c r="H25" i="1"/>
  <c r="AA79" i="1"/>
  <c r="V75" i="1"/>
  <c r="J21" i="6" s="1"/>
  <c r="H85" i="1"/>
  <c r="AA74" i="1"/>
  <c r="H134" i="1"/>
  <c r="C14" i="4"/>
  <c r="H103" i="1"/>
  <c r="AA64" i="1"/>
  <c r="AB87" i="1"/>
  <c r="P22" i="6" s="1"/>
  <c r="U115" i="1"/>
  <c r="I25" i="6" s="1"/>
  <c r="Z75" i="1"/>
  <c r="N21" i="6" s="1"/>
  <c r="Z94" i="1"/>
  <c r="N23" i="6" s="1"/>
  <c r="R37" i="1"/>
  <c r="F16" i="6" s="1"/>
  <c r="AA92" i="1"/>
  <c r="AA136" i="1"/>
  <c r="AA126" i="1"/>
  <c r="H135" i="1"/>
  <c r="C28" i="6"/>
  <c r="H61" i="1"/>
  <c r="Y29" i="1"/>
  <c r="M15" i="6" s="1"/>
  <c r="AB75" i="1"/>
  <c r="P21" i="6" s="1"/>
  <c r="Y37" i="1"/>
  <c r="M16" i="6" s="1"/>
  <c r="Y146" i="1"/>
  <c r="V29" i="1"/>
  <c r="J15" i="6" s="1"/>
  <c r="G37" i="1"/>
  <c r="AA36" i="1"/>
  <c r="H36" i="1"/>
  <c r="AA84" i="1"/>
  <c r="G87" i="1"/>
  <c r="H84" i="1"/>
  <c r="C23" i="6"/>
  <c r="AA124" i="1"/>
  <c r="H124" i="1"/>
  <c r="AA58" i="1"/>
  <c r="H58" i="1"/>
  <c r="G94" i="1"/>
  <c r="H108" i="1"/>
  <c r="AA108" i="1"/>
  <c r="D35" i="6"/>
  <c r="G33" i="4"/>
  <c r="I33" i="4" s="1"/>
  <c r="AA166" i="1"/>
  <c r="H166" i="1"/>
  <c r="F18" i="4"/>
  <c r="F24" i="4" s="1"/>
  <c r="H160" i="1"/>
  <c r="AA160" i="1"/>
  <c r="H47" i="1"/>
  <c r="AA47" i="1"/>
  <c r="C19" i="6"/>
  <c r="C17" i="4"/>
  <c r="C148" i="1"/>
  <c r="G115" i="1"/>
  <c r="AA105" i="1"/>
  <c r="H105" i="1"/>
  <c r="AA140" i="1"/>
  <c r="H140" i="1"/>
  <c r="AA86" i="1"/>
  <c r="H86" i="1"/>
  <c r="AA63" i="1"/>
  <c r="H63" i="1"/>
  <c r="G162" i="1"/>
  <c r="G65" i="1"/>
  <c r="G18" i="4" s="1"/>
  <c r="G75" i="1"/>
  <c r="AA71" i="1"/>
  <c r="H71" i="1"/>
  <c r="H133" i="1"/>
  <c r="G146" i="1"/>
  <c r="AA123" i="1"/>
  <c r="G130" i="1"/>
  <c r="H123" i="1"/>
  <c r="H144" i="1"/>
  <c r="AA144" i="1"/>
  <c r="H46" i="1"/>
  <c r="AA46" i="1"/>
  <c r="G52" i="1"/>
  <c r="AA49" i="1"/>
  <c r="C175" i="1" l="1"/>
  <c r="G171" i="1"/>
  <c r="G175" i="1" s="1"/>
  <c r="K29" i="6"/>
  <c r="K30" i="6" s="1"/>
  <c r="J29" i="6"/>
  <c r="J30" i="6" s="1"/>
  <c r="V172" i="1"/>
  <c r="J39" i="6" s="1"/>
  <c r="I29" i="6"/>
  <c r="I30" i="6" s="1"/>
  <c r="H29" i="6"/>
  <c r="H30" i="6" s="1"/>
  <c r="T172" i="1"/>
  <c r="H39" i="6" s="1"/>
  <c r="M29" i="6"/>
  <c r="M30" i="6" s="1"/>
  <c r="Y172" i="1"/>
  <c r="M39" i="6" s="1"/>
  <c r="G29" i="6"/>
  <c r="G30" i="6" s="1"/>
  <c r="S172" i="1"/>
  <c r="G39" i="6" s="1"/>
  <c r="F29" i="6"/>
  <c r="F30" i="6" s="1"/>
  <c r="R172" i="1"/>
  <c r="F39" i="6" s="1"/>
  <c r="N29" i="6"/>
  <c r="N30" i="6" s="1"/>
  <c r="Z172" i="1"/>
  <c r="N39" i="6" s="1"/>
  <c r="I35" i="4"/>
  <c r="E37" i="4"/>
  <c r="F37" i="4"/>
  <c r="U19" i="1"/>
  <c r="I14" i="6" s="1"/>
  <c r="I17" i="6" s="1"/>
  <c r="AB19" i="1"/>
  <c r="AA19" i="1"/>
  <c r="F17" i="6"/>
  <c r="W37" i="1"/>
  <c r="K16" i="6" s="1"/>
  <c r="K17" i="6" s="1"/>
  <c r="H94" i="1"/>
  <c r="J17" i="6"/>
  <c r="H17" i="6"/>
  <c r="D14" i="6"/>
  <c r="C15" i="4"/>
  <c r="AA100" i="1"/>
  <c r="O24" i="6" s="1"/>
  <c r="K26" i="6"/>
  <c r="F26" i="6"/>
  <c r="J26" i="6"/>
  <c r="C30" i="6"/>
  <c r="H75" i="1"/>
  <c r="AA75" i="1"/>
  <c r="O21" i="6" s="1"/>
  <c r="AA115" i="1"/>
  <c r="O25" i="6" s="1"/>
  <c r="H29" i="1"/>
  <c r="H26" i="6"/>
  <c r="N26" i="6"/>
  <c r="AA87" i="1"/>
  <c r="O22" i="6" s="1"/>
  <c r="P30" i="6"/>
  <c r="N17" i="6"/>
  <c r="AA37" i="1"/>
  <c r="O16" i="6" s="1"/>
  <c r="H37" i="1"/>
  <c r="G17" i="6"/>
  <c r="G12" i="4"/>
  <c r="I12" i="4" s="1"/>
  <c r="AA130" i="1"/>
  <c r="O28" i="6" s="1"/>
  <c r="H162" i="1"/>
  <c r="M26" i="6"/>
  <c r="G26" i="6"/>
  <c r="I26" i="6"/>
  <c r="AA94" i="1"/>
  <c r="O23" i="6" s="1"/>
  <c r="AA162" i="1"/>
  <c r="O32" i="6" s="1"/>
  <c r="O33" i="6" s="1"/>
  <c r="P26" i="6"/>
  <c r="H115" i="1"/>
  <c r="M17" i="6"/>
  <c r="H65" i="1"/>
  <c r="H130" i="1"/>
  <c r="H146" i="1"/>
  <c r="AA52" i="1"/>
  <c r="O19" i="6" s="1"/>
  <c r="AA146" i="1"/>
  <c r="O29" i="6" s="1"/>
  <c r="H52" i="1"/>
  <c r="G22" i="4"/>
  <c r="I22" i="4" s="1"/>
  <c r="D24" i="6"/>
  <c r="G13" i="4"/>
  <c r="I13" i="4" s="1"/>
  <c r="D15" i="6"/>
  <c r="C26" i="6"/>
  <c r="G26" i="4"/>
  <c r="D28" i="6"/>
  <c r="C24" i="4"/>
  <c r="H87" i="1"/>
  <c r="C41" i="6"/>
  <c r="C37" i="4"/>
  <c r="D22" i="6"/>
  <c r="G20" i="4"/>
  <c r="I20" i="4" s="1"/>
  <c r="G17" i="4"/>
  <c r="D19" i="6"/>
  <c r="D21" i="6"/>
  <c r="G19" i="4"/>
  <c r="I19" i="4" s="1"/>
  <c r="G21" i="4"/>
  <c r="I21" i="4" s="1"/>
  <c r="D23" i="6"/>
  <c r="AA65" i="1"/>
  <c r="O20" i="6" s="1"/>
  <c r="D20" i="6"/>
  <c r="I18" i="4"/>
  <c r="G23" i="4"/>
  <c r="I23" i="4" s="1"/>
  <c r="D25" i="6"/>
  <c r="D32" i="6"/>
  <c r="D33" i="6" s="1"/>
  <c r="G30" i="4"/>
  <c r="D29" i="6"/>
  <c r="G148" i="1"/>
  <c r="G27" i="4"/>
  <c r="I27" i="4" s="1"/>
  <c r="O35" i="6"/>
  <c r="G14" i="4"/>
  <c r="D16" i="6"/>
  <c r="D45" i="6" l="1"/>
  <c r="G41" i="4"/>
  <c r="C45" i="6"/>
  <c r="C41" i="4"/>
  <c r="C185" i="1"/>
  <c r="C49" i="4" s="1"/>
  <c r="U172" i="1"/>
  <c r="I39" i="6" s="1"/>
  <c r="W172" i="1"/>
  <c r="K39" i="6" s="1"/>
  <c r="H171" i="1"/>
  <c r="I37" i="4" s="1"/>
  <c r="P14" i="6"/>
  <c r="P17" i="6" s="1"/>
  <c r="AB172" i="1"/>
  <c r="P39" i="6" s="1"/>
  <c r="O14" i="6"/>
  <c r="O17" i="6" s="1"/>
  <c r="AA172" i="1"/>
  <c r="O39" i="6" s="1"/>
  <c r="D41" i="6"/>
  <c r="G185" i="1"/>
  <c r="G49" i="4" s="1"/>
  <c r="O30" i="6"/>
  <c r="D17" i="6"/>
  <c r="M41" i="6"/>
  <c r="O26" i="6"/>
  <c r="G37" i="4"/>
  <c r="F41" i="6"/>
  <c r="H148" i="1"/>
  <c r="D26" i="6"/>
  <c r="G31" i="4"/>
  <c r="I30" i="4"/>
  <c r="I31" i="4" s="1"/>
  <c r="G24" i="4"/>
  <c r="I17" i="4"/>
  <c r="I24" i="4" s="1"/>
  <c r="D30" i="6"/>
  <c r="I26" i="4"/>
  <c r="I28" i="4" s="1"/>
  <c r="G28" i="4"/>
  <c r="G15" i="4"/>
  <c r="I14" i="4"/>
  <c r="I15" i="4" s="1"/>
  <c r="A48" i="6" l="1"/>
  <c r="A47" i="6"/>
  <c r="H175" i="1"/>
  <c r="I41" i="6"/>
  <c r="O41" i="6"/>
  <c r="H185" i="1" l="1"/>
  <c r="I49" i="4" s="1"/>
  <c r="I41" i="4"/>
</calcChain>
</file>

<file path=xl/sharedStrings.xml><?xml version="1.0" encoding="utf-8"?>
<sst xmlns="http://schemas.openxmlformats.org/spreadsheetml/2006/main" count="855" uniqueCount="357">
  <si>
    <t>F</t>
  </si>
  <si>
    <t xml:space="preserve"> </t>
  </si>
  <si>
    <t xml:space="preserve"> DESCRIPTION</t>
  </si>
  <si>
    <t>04.30</t>
  </si>
  <si>
    <t>H</t>
  </si>
  <si>
    <t>10.05</t>
  </si>
  <si>
    <t>10.15</t>
  </si>
  <si>
    <t>10.25</t>
  </si>
  <si>
    <t>10.95</t>
  </si>
  <si>
    <t>11.05</t>
  </si>
  <si>
    <t>11.15</t>
  </si>
  <si>
    <t>11.75</t>
  </si>
  <si>
    <t>11.95</t>
  </si>
  <si>
    <t>12.05</t>
  </si>
  <si>
    <t>12.15</t>
  </si>
  <si>
    <t>12.35</t>
  </si>
  <si>
    <t>12.55</t>
  </si>
  <si>
    <t>12.95</t>
  </si>
  <si>
    <t>15.55</t>
  </si>
  <si>
    <t>15.65</t>
  </si>
  <si>
    <t>15.95</t>
  </si>
  <si>
    <t>15.40</t>
  </si>
  <si>
    <t>01.05</t>
  </si>
  <si>
    <t>02.05</t>
  </si>
  <si>
    <t>02.10</t>
  </si>
  <si>
    <t>02.15</t>
  </si>
  <si>
    <t>02.20</t>
  </si>
  <si>
    <t>02.95</t>
  </si>
  <si>
    <t>03.10</t>
  </si>
  <si>
    <t>03.15</t>
  </si>
  <si>
    <t>03.25</t>
  </si>
  <si>
    <t>03.95</t>
  </si>
  <si>
    <t>04.05</t>
  </si>
  <si>
    <t>04.10</t>
  </si>
  <si>
    <t>04.15</t>
  </si>
  <si>
    <t>04.20</t>
  </si>
  <si>
    <t>04.25</t>
  </si>
  <si>
    <t>04.95</t>
  </si>
  <si>
    <t>05.10</t>
  </si>
  <si>
    <t>05.15</t>
  </si>
  <si>
    <t>05.20</t>
  </si>
  <si>
    <t>05.25</t>
  </si>
  <si>
    <t>05.35</t>
  </si>
  <si>
    <t>05.40</t>
  </si>
  <si>
    <t>05.45</t>
  </si>
  <si>
    <t>05.95</t>
  </si>
  <si>
    <t>06.05</t>
  </si>
  <si>
    <t>06.10</t>
  </si>
  <si>
    <t>06.15</t>
  </si>
  <si>
    <t>06.20</t>
  </si>
  <si>
    <t>06.95</t>
  </si>
  <si>
    <t>07.05</t>
  </si>
  <si>
    <t>07.10</t>
  </si>
  <si>
    <t>07.15</t>
  </si>
  <si>
    <t>07.25</t>
  </si>
  <si>
    <t>07.30</t>
  </si>
  <si>
    <t>07.35</t>
  </si>
  <si>
    <t>07.70</t>
  </si>
  <si>
    <t>07.95</t>
  </si>
  <si>
    <t>08.05</t>
  </si>
  <si>
    <t>08.10</t>
  </si>
  <si>
    <t>08.95</t>
  </si>
  <si>
    <t>09.10</t>
  </si>
  <si>
    <t>09.95</t>
  </si>
  <si>
    <t>10.10</t>
  </si>
  <si>
    <t>10.20</t>
  </si>
  <si>
    <t>10.40</t>
  </si>
  <si>
    <t>11.10</t>
  </si>
  <si>
    <t>11.20</t>
  </si>
  <si>
    <t>11.50</t>
  </si>
  <si>
    <t>11.90</t>
  </si>
  <si>
    <t>12.10</t>
  </si>
  <si>
    <t>12.20</t>
  </si>
  <si>
    <t>12.30</t>
  </si>
  <si>
    <t>12.40</t>
  </si>
  <si>
    <t>12.50</t>
  </si>
  <si>
    <t>12.60</t>
  </si>
  <si>
    <t>12.90</t>
  </si>
  <si>
    <t>15.50</t>
  </si>
  <si>
    <t>15.60</t>
  </si>
  <si>
    <t>G</t>
  </si>
  <si>
    <t>Rapport de coûts pour la période se terminant le (date) :</t>
  </si>
  <si>
    <t>POSTE</t>
  </si>
  <si>
    <t>CATÉGORIE</t>
  </si>
  <si>
    <t>DEVIS</t>
  </si>
  <si>
    <t>COÛTS À JOUR</t>
  </si>
  <si>
    <t>Achat de droits</t>
  </si>
  <si>
    <t>Préparation de la présentation du projet</t>
  </si>
  <si>
    <t>Main-d'oeuvre de la conception</t>
  </si>
  <si>
    <t>Main-d'oeuvre de la programmation</t>
  </si>
  <si>
    <t>Artistes</t>
  </si>
  <si>
    <t>Main-d'oeuvre de l'administration</t>
  </si>
  <si>
    <t>TOTAL "B" - POSTES DE L'ÉQUIPE DE PRODUCTION</t>
  </si>
  <si>
    <t>TOTAL "C" - MATÉRIEL ET FOURNITURES</t>
  </si>
  <si>
    <t>TOTAL  "E" - ADMINISTRATION DE LA PRODUCTION</t>
  </si>
  <si>
    <t>FRAIS D'ADMINISTRATION</t>
  </si>
  <si>
    <t>IMPRÉVUS</t>
  </si>
  <si>
    <t>COÛTS TOTAUX</t>
  </si>
  <si>
    <t>Interne</t>
  </si>
  <si>
    <t>Apparenté</t>
  </si>
  <si>
    <t>Externe</t>
  </si>
  <si>
    <t>Répartition des coûts
(Coûts totaux)</t>
  </si>
  <si>
    <t>Répartition des coûts
(Devis)</t>
  </si>
  <si>
    <t>Origine des coûts
(Devis)</t>
  </si>
  <si>
    <t>Origine des coûts
(Coûts totaux)</t>
  </si>
  <si>
    <t>Canadien</t>
  </si>
  <si>
    <t>Non-Canadien</t>
  </si>
  <si>
    <t>ÉCARTS</t>
  </si>
  <si>
    <t>COÛTS
TOTAUX</t>
  </si>
  <si>
    <t>Changement
d'origine</t>
  </si>
  <si>
    <t>Changement de répartition</t>
  </si>
  <si>
    <t>Total Achat de droits</t>
  </si>
  <si>
    <t>Droits de l'histoire (incluant droits optionnels)</t>
  </si>
  <si>
    <t>Recherchiste / Scénariste</t>
  </si>
  <si>
    <t>Études de marché / Groupes cibles</t>
  </si>
  <si>
    <t>Architecte du système</t>
  </si>
  <si>
    <t>Total Main-d'oeuvre de la conception</t>
  </si>
  <si>
    <t>Total Main-d'oeuvre de la programmation</t>
  </si>
  <si>
    <t>Ergonome des interfaces</t>
  </si>
  <si>
    <t>Main-d'oeuvre de la programmation (préciser)</t>
  </si>
  <si>
    <t>Main-d'oeuvre - Tests</t>
  </si>
  <si>
    <t>Main-d'oeuvre audio / vidéo</t>
  </si>
  <si>
    <t>Total Main-d'oeuvre audio / vidéo</t>
  </si>
  <si>
    <t>Total Artistes</t>
  </si>
  <si>
    <t>Postes de travail informatique (préciser)</t>
  </si>
  <si>
    <t>Équipement supplémentaire (préciser)</t>
  </si>
  <si>
    <t>Unités de stockage supplémentaires</t>
  </si>
  <si>
    <t>Licences de logiciels (préciser)</t>
  </si>
  <si>
    <t>Serveur de validation (pour l'installation)</t>
  </si>
  <si>
    <t>Location et fournitures : Matériel d'artiste</t>
  </si>
  <si>
    <t>Location - Équipement caméra</t>
  </si>
  <si>
    <t>Location matériel audio</t>
  </si>
  <si>
    <t>Effets sonores</t>
  </si>
  <si>
    <t>Transferts, archives images</t>
  </si>
  <si>
    <t>Montage hors ligne</t>
  </si>
  <si>
    <t>Montage en ligne</t>
  </si>
  <si>
    <t>Post-synchro et mixage</t>
  </si>
  <si>
    <t>SOUS-TOTAL SECTIONS "B" + "C"</t>
  </si>
  <si>
    <t>Webmestre</t>
  </si>
  <si>
    <t>SECTION "E" - ADMINISTRATION DE LA PRODUCTION</t>
  </si>
  <si>
    <t>Total Administration de la production</t>
  </si>
  <si>
    <t>Frais légaux</t>
  </si>
  <si>
    <t>Frais de vérification</t>
  </si>
  <si>
    <t>Frais bancaires</t>
  </si>
  <si>
    <t>Frais reliés au financement intérimaire</t>
  </si>
  <si>
    <t>POSTES BUDGÉTAIRES SUPPLÉMENTAIRES</t>
  </si>
  <si>
    <t>MONTANT D'ÉCART</t>
  </si>
  <si>
    <t>EXPLICATION DE L'ÉCART ET/OU DU CHANGEMENT</t>
  </si>
  <si>
    <t>ESTIMATION
POUR L'ACHÈVEMENT</t>
  </si>
  <si>
    <t>Interne à Apparenté</t>
  </si>
  <si>
    <t>Interne à Externe</t>
  </si>
  <si>
    <t>Apparenté à Interne</t>
  </si>
  <si>
    <t>Apparenté à Externe</t>
  </si>
  <si>
    <t>Externe à Interne</t>
  </si>
  <si>
    <t>Externe à Apparenté</t>
  </si>
  <si>
    <t>Canadien à Non-canadien</t>
  </si>
  <si>
    <t>Non-canadien à Canadien</t>
  </si>
  <si>
    <t>Devis</t>
  </si>
  <si>
    <t>Coûts totaux</t>
  </si>
  <si>
    <t>Répartition des coûts</t>
  </si>
  <si>
    <t>Origine des coûts</t>
  </si>
  <si>
    <t>10.50</t>
  </si>
  <si>
    <t xml:space="preserve">Matériel de numérisation </t>
  </si>
  <si>
    <t xml:space="preserve">Matériel supplémentaire </t>
  </si>
  <si>
    <t xml:space="preserve">Matériel et fournitures supplémentaires </t>
  </si>
  <si>
    <t>Postes-clés</t>
  </si>
  <si>
    <t xml:space="preserve">Matériel et fournitures </t>
  </si>
  <si>
    <t>Administration</t>
  </si>
  <si>
    <t xml:space="preserve">Postes-clés </t>
  </si>
  <si>
    <t xml:space="preserve">Main-d'oeuvre de l'administration </t>
  </si>
  <si>
    <t xml:space="preserve">SECTION "C" - MATÉRIEL ET FOURNITURES </t>
  </si>
  <si>
    <t xml:space="preserve">Administration </t>
  </si>
  <si>
    <t xml:space="preserve">Droits des images </t>
  </si>
  <si>
    <t xml:space="preserve">Droits sonores </t>
  </si>
  <si>
    <t>04.35</t>
  </si>
  <si>
    <t xml:space="preserve">Total Postes-clés </t>
  </si>
  <si>
    <t>Total Préparation de la présentation</t>
  </si>
  <si>
    <t>05.30</t>
  </si>
  <si>
    <t>Infographiste</t>
  </si>
  <si>
    <t>Autre (préciser)</t>
  </si>
  <si>
    <t>06.25</t>
  </si>
  <si>
    <t xml:space="preserve">Autre (préciser) </t>
  </si>
  <si>
    <t>Total Main-d'oeuvre de l'administration</t>
  </si>
  <si>
    <t>Recherchiste</t>
  </si>
  <si>
    <t>Scénariste</t>
  </si>
  <si>
    <t>Spécialiste du contenu</t>
  </si>
  <si>
    <t>Spécialiste de l'interface</t>
  </si>
  <si>
    <t>L'équipement et les logiciels doivent être calculés au prorata de l'utilisation pour le projet ET amortis selon un amortissement linéraire ou dégressif.</t>
  </si>
  <si>
    <t>Total Matériel et fournitures</t>
  </si>
  <si>
    <t>Aucun paiement de droits accepté pour la compagnie requérante, co-requérante ou la société-mère ou une personne apparentée.</t>
  </si>
  <si>
    <t>TOTAL "A" - PRODUCTEUR/PRODUCTRICE</t>
  </si>
  <si>
    <t xml:space="preserve">Droits librairies </t>
  </si>
  <si>
    <t>Autres droits (préciser)</t>
  </si>
  <si>
    <t>Main-d'oeuvre supplémentaire (préciser)</t>
  </si>
  <si>
    <t>Autre main-d'oeuvre</t>
  </si>
  <si>
    <t xml:space="preserve">Autre main-d'oeuvre </t>
  </si>
  <si>
    <t xml:space="preserve">Total Autre main-d'oeuvre </t>
  </si>
  <si>
    <t xml:space="preserve">Assurances </t>
  </si>
  <si>
    <t>Vous pouvez ajouter des lignes si une même personne occupe plus d'un poste</t>
  </si>
  <si>
    <t>Productrice / Producteur</t>
  </si>
  <si>
    <t>Requérant :</t>
  </si>
  <si>
    <t>Productrice(s) / Producteur(s) :</t>
  </si>
  <si>
    <t>SOMMAIRE DES COÛTS FINAUX</t>
  </si>
  <si>
    <t>Date du rapport des coûts finaux :</t>
  </si>
  <si>
    <t>Total du financement canadien ($) :</t>
  </si>
  <si>
    <r>
      <t xml:space="preserve">Montant du rapport des couts finaux ($) :
</t>
    </r>
    <r>
      <rPr>
        <sz val="10"/>
        <rFont val="Arial"/>
        <family val="2"/>
      </rPr>
      <t xml:space="preserve">(doit être équivalent au total du financement final) </t>
    </r>
  </si>
  <si>
    <r>
      <t xml:space="preserve">Total non canadien du financement final ($) : </t>
    </r>
    <r>
      <rPr>
        <sz val="10"/>
        <rFont val="Arial"/>
        <family val="2"/>
      </rPr>
      <t>(Pour les coproductions internationales seulement)</t>
    </r>
  </si>
  <si>
    <t xml:space="preserve">( AAAA / MM / JJ ) </t>
  </si>
  <si>
    <t>FINANCEMENT</t>
  </si>
  <si>
    <r>
      <t xml:space="preserve">A. Contribution du FMC </t>
    </r>
    <r>
      <rPr>
        <sz val="10"/>
        <rFont val="Arial"/>
        <family val="2"/>
      </rPr>
      <t>- Indiquer le nom du programme du FMC (Conceptualisation - Prototypage - Production) et le numéro de la demande</t>
    </r>
  </si>
  <si>
    <t>Programme du FMC</t>
  </si>
  <si>
    <t>Numéro de la demande</t>
  </si>
  <si>
    <t>Montant ($)</t>
  </si>
  <si>
    <t>Total de la contribution du FMC :</t>
  </si>
  <si>
    <r>
      <t>B. Agences de financement</t>
    </r>
    <r>
      <rPr>
        <sz val="10"/>
        <rFont val="Arial"/>
        <family val="2"/>
      </rPr>
      <t xml:space="preserve"> - Donner les précisions</t>
    </r>
  </si>
  <si>
    <t>Nom des participants</t>
  </si>
  <si>
    <t>Préciser :</t>
  </si>
  <si>
    <t>Crédits d'impôt</t>
  </si>
  <si>
    <t>Provincial (préciser la province) :</t>
  </si>
  <si>
    <t>Fédéral (préciser) :</t>
  </si>
  <si>
    <t>Total - Agences de financement :</t>
  </si>
  <si>
    <t>C. Autre financement</t>
  </si>
  <si>
    <t>Autres sources de financement</t>
  </si>
  <si>
    <t>Type de contribution</t>
  </si>
  <si>
    <t xml:space="preserve">Investissement de la société requérante </t>
  </si>
  <si>
    <t xml:space="preserve">Différés des actionnaires </t>
  </si>
  <si>
    <t>Services (préciser le type) :</t>
  </si>
  <si>
    <t xml:space="preserve">Distributeur(s) (le cas échéant) </t>
  </si>
  <si>
    <t xml:space="preserve">Editeur(s) (le cas échéant) </t>
  </si>
  <si>
    <t xml:space="preserve">Droits de diffusion </t>
  </si>
  <si>
    <t>Autre financement (préciser) :</t>
  </si>
  <si>
    <t xml:space="preserve">Participation étrangère à la structure financière canadienne </t>
  </si>
  <si>
    <t>Total - Autre financement :</t>
  </si>
  <si>
    <t>D. Total - Structure financière canadienne (Sections A+B+C)</t>
  </si>
  <si>
    <r>
      <t>E. Structure de financement étranger</t>
    </r>
    <r>
      <rPr>
        <sz val="10"/>
        <rFont val="Arial"/>
        <family val="2"/>
      </rPr>
      <t xml:space="preserve"> (dans le cas des coproductions internationales seulement)</t>
    </r>
  </si>
  <si>
    <t>Total - Structure de financement étranger :</t>
  </si>
  <si>
    <t>Financement total (Sections D+E)</t>
  </si>
  <si>
    <r>
      <t>REMARQUE</t>
    </r>
    <r>
      <rPr>
        <b/>
        <sz val="10"/>
        <rFont val="Arial"/>
        <family val="2"/>
      </rPr>
      <t xml:space="preserve"> :
Le terme « aide totale du gouvernement » signifie toute aide issue des gouvernements fédéral, provincial, territorial ou municipal, dont la détermination tient compte du montant de financement figurant à l’Annexe C de la Directive sur les paiements de transferts du Conseil du Trésor, et ses modifications subséquentes.
</t>
    </r>
    <r>
      <rPr>
        <b/>
        <u/>
        <sz val="10"/>
        <rFont val="Arial"/>
        <family val="2"/>
      </rPr>
      <t>Pour plus de clarté, veuillez inclure ci-dessous toute l'aide gouvernementale reçue pour ce projet, que ce soutien financier ait été réinvesti ou non, en partie ou en totalité, dans la structure financière du projet inscrite ci-haut.</t>
    </r>
    <r>
      <rPr>
        <b/>
        <sz val="10"/>
        <rFont val="Arial"/>
        <family val="2"/>
      </rPr>
      <t xml:space="preserve">
**Veuillez noter que toute l’aide reçue du FMC doit être incluse dans ce formulaire**</t>
    </r>
  </si>
  <si>
    <t>FORMULAIRE DE L'AIDE TOTALE DU GOUVERNEMENT</t>
  </si>
  <si>
    <t>Source de l'aide du gouvernement</t>
  </si>
  <si>
    <t>Type d'aide</t>
  </si>
  <si>
    <r>
      <t xml:space="preserve">$ Montant de l'aide
</t>
    </r>
    <r>
      <rPr>
        <sz val="10"/>
        <rFont val="Arial"/>
        <family val="2"/>
      </rPr>
      <t>(en $ Cdn)</t>
    </r>
  </si>
  <si>
    <t>% de l'aide totale du gouvernement</t>
  </si>
  <si>
    <t>Contribution totale du FMC (tous les programmes applicables)</t>
  </si>
  <si>
    <t>Aide totale du gouvernement :</t>
  </si>
  <si>
    <r>
      <t xml:space="preserve"> </t>
    </r>
    <r>
      <rPr>
        <b/>
        <sz val="10"/>
        <rFont val="Arial"/>
        <family val="2"/>
      </rPr>
      <t xml:space="preserve">Signature : </t>
    </r>
  </si>
  <si>
    <t xml:space="preserve">         </t>
  </si>
  <si>
    <t xml:space="preserve">Nom : </t>
  </si>
  <si>
    <t xml:space="preserve">Je suis dûment autorisé.e                      </t>
  </si>
  <si>
    <t xml:space="preserve">En lettres moulées SVP              </t>
  </si>
  <si>
    <t xml:space="preserve">Titre : </t>
  </si>
  <si>
    <t xml:space="preserve">Date : </t>
  </si>
  <si>
    <t xml:space="preserve">                  </t>
  </si>
  <si>
    <t>Liste des participants financiers et Aide totale du gouvernement</t>
  </si>
  <si>
    <r>
      <rPr>
        <b/>
        <u/>
        <sz val="10"/>
        <rFont val="Arial"/>
        <family val="2"/>
      </rPr>
      <t>REMARQUE</t>
    </r>
    <r>
      <rPr>
        <b/>
        <sz val="10"/>
        <rFont val="Arial"/>
        <family val="2"/>
      </rPr>
      <t xml:space="preserve"> : Le total du financement final doit correspondre au total du rapport sur les coûts définitifs (qu’il corresponde ou non au devis de production d’origine). </t>
    </r>
  </si>
  <si>
    <t>Dans le cas des coproductions en vertu d’accords officiels, le total du financement doit correspondre au total des coûts définitifs canadiens (qu’il corresponde ou non au devis de production d’origine).</t>
  </si>
  <si>
    <t>Explication des écarts</t>
  </si>
  <si>
    <t>Sommaire des coûts</t>
  </si>
  <si>
    <t>Allocation et Origine des coûts</t>
  </si>
  <si>
    <t>Signature de la productrice / du producteur</t>
  </si>
  <si>
    <t>Veuillez fournir les explications pour tout écart significatif des coûts totaux avec le devis et / ou la répartition des coûts / l'origine des coûts initiaux.</t>
  </si>
  <si>
    <t xml:space="preserve">Note: 75% des dépenses doivent être d'origine canadienne. </t>
  </si>
  <si>
    <t>Matériel et fournitures audio / vidéo</t>
  </si>
  <si>
    <t>TOTAL "A" - PRODUCTRICE /PRODUCTEUR</t>
  </si>
  <si>
    <t>SECTION "A" - PRODUCTRICE / PRODUCTEUR</t>
  </si>
  <si>
    <t>Conseillère / Conseiller</t>
  </si>
  <si>
    <t>Directrice / Directeur artistique</t>
  </si>
  <si>
    <t>Directrice / Directeur de l'animation</t>
  </si>
  <si>
    <t>Directrice / Directeur interactif</t>
  </si>
  <si>
    <t>Directrice / Directeur de la création</t>
  </si>
  <si>
    <t>Animatrice / Animateur 2D</t>
  </si>
  <si>
    <t>Animatrice / Animateur 3D</t>
  </si>
  <si>
    <t>Conceptrice / Concepteur graphique</t>
  </si>
  <si>
    <t>Conceptrice / Concepteur du scénario-maquette</t>
  </si>
  <si>
    <t>Illustratrice / Illustrateur</t>
  </si>
  <si>
    <t>Programmeuse principale / Programmeur principal</t>
  </si>
  <si>
    <t>Intégrateure / Intégrateur du système</t>
  </si>
  <si>
    <t>Assistante conceptrice / Assistant concepteur</t>
  </si>
  <si>
    <t>Réalisatrice / Réalisateur</t>
  </si>
  <si>
    <t>Opératrice / Opérateur de la caméra</t>
  </si>
  <si>
    <t>Équipe éclairage / électrique</t>
  </si>
  <si>
    <t>Preneuse / Preneur de son</t>
  </si>
  <si>
    <t>Coordonnatrice / Coordonnateur</t>
  </si>
  <si>
    <t>Monteuse / Monteur</t>
  </si>
  <si>
    <t>Comédiennes / Comédiens - Figurantes / Figurants</t>
  </si>
  <si>
    <t>Voix hors-champ (narratrices / narrateurs)</t>
  </si>
  <si>
    <t>Comptabilité / tenue de livre - du projet seulement</t>
  </si>
  <si>
    <t>Doublage / Traduction</t>
  </si>
  <si>
    <t>Total Productrice / Producteur</t>
  </si>
  <si>
    <t>Si la personne au poste 04.05 est actionnaire de la compagnie requérante, co-requérante ou de la société-mère, son salaire en tant que gestionnaire ou cheffe / chef de projet doit etre déplacé à la ligne 01.05 ci-dessus.</t>
  </si>
  <si>
    <t>Directrice / Directeur technique</t>
  </si>
  <si>
    <t>Consultante / Consultant</t>
  </si>
  <si>
    <t>Location - Éclairage / Équipement électrique</t>
  </si>
  <si>
    <t>Transferts, archives son / musique</t>
  </si>
  <si>
    <t>SECTION "B" - POSTES DE L'ÉQUIPE</t>
  </si>
  <si>
    <t>10.57</t>
  </si>
  <si>
    <t>Spécialiste marketing</t>
  </si>
  <si>
    <t>10.59</t>
  </si>
  <si>
    <t>Relations médias - Attachée / Attaché de presse</t>
  </si>
  <si>
    <t>10.80</t>
  </si>
  <si>
    <t>Groupe(s) cible(s)</t>
  </si>
  <si>
    <t>COPRODUCTION INTERNATIONALE, S'IL Y A LIEU</t>
  </si>
  <si>
    <t>Date  ( AAAA / MM / JJ )</t>
  </si>
  <si>
    <t>Compagnie(s)  coproductrice(s) étrangère(s): inscrire nom(s) et pays</t>
  </si>
  <si>
    <t>Détail des coûts</t>
  </si>
  <si>
    <r>
      <rPr>
        <b/>
        <u/>
        <sz val="9"/>
        <rFont val="Arial"/>
        <family val="2"/>
      </rPr>
      <t>Aux coûts finaux, les imprévus doivent être à 0$</t>
    </r>
    <r>
      <rPr>
        <sz val="9"/>
        <rFont val="Arial"/>
        <family val="2"/>
      </rPr>
      <t>. Les dépenses imprévues qui ont été effectuées doivent être réparties dans les postes ci-dessus. Si les imprévus n’ont pas été dépensés au final, ils doivent demeurer à 0$ et le total des coûts finaux sera moindre que le total du devis.</t>
    </r>
  </si>
  <si>
    <t>Gestionnaire ou Cheffe/ Chef de projet (non actionnaire seulement)</t>
  </si>
  <si>
    <t>Total Matériel et fournitures audio / vidéo</t>
  </si>
  <si>
    <t>Voir les Politiques d'affaires du FMC pour les exigences en matière de comptabilisation.</t>
  </si>
  <si>
    <t>Les coûts dans cette section doivent être spécifiques au projet; les dépenses courantes de la compagnie doivent être indiquées à la section FRAIS D’ADMINISTRATION (ligne F ).</t>
  </si>
  <si>
    <t>CHOISIR LE CHANGEMENT DE RÉPARTITION DE COÛTS / D'ORIGINE</t>
  </si>
  <si>
    <t>.</t>
  </si>
  <si>
    <t>Compagnie(s)  coproductrice(s) étrangère(s) :</t>
  </si>
  <si>
    <t>-</t>
  </si>
  <si>
    <t>Instructions</t>
  </si>
  <si>
    <t>•</t>
  </si>
  <si>
    <t>Assurez-vous que les totaux des sous-sections dans lesquelles des lignes ont été ajoutées incluent les montants des nouvelles lignes ajoutées.</t>
  </si>
  <si>
    <t>Les onglets "Page sommaire" et "Allocation et Origine" sont verrouillés.  Ces onglets seront automatiquement remplis en fonction des informations saisies dans l'onglet "Détail des coûts".</t>
  </si>
  <si>
    <t>Bien que verrouillés, ces onglets vous permettent d'ajouter une signature et une date.</t>
  </si>
  <si>
    <t>Commencez par remplir l'onglet "Détail des coûts". Des informations saisies dans cet onglet seront automatiquement réparties dans les autres onglets.</t>
  </si>
  <si>
    <t>Ce rapport de coûts contient des formules. Si vous devez ajouter des lignes, assurez-vous de copier la ligne entière de manière à conserver toutes les formules, des colonnes A à AB.</t>
  </si>
  <si>
    <t>Titre du projet et son numéro FMC :</t>
  </si>
  <si>
    <t>GRAND TOTAL CANADIEN, INCLUANT LA  CONCEPTUALISATION :</t>
  </si>
  <si>
    <t>GRAND TOTAL :</t>
  </si>
  <si>
    <t>TOTAL :</t>
  </si>
  <si>
    <t xml:space="preserve"> TOTAL :</t>
  </si>
  <si>
    <t>COÛTS DE CONCEPTUALISATION (si financé par le FMC) :</t>
  </si>
  <si>
    <t>TOTAL DE LA COPRODUCTION INTERNATIONALE, S'IL Y A LIEU :</t>
  </si>
  <si>
    <t>GRAND TOTAL CANADIEN (incluant Conceptualisation) :</t>
  </si>
  <si>
    <t>GRAND TOTAL, SI COPRODUCTION INTERNATIONALE :</t>
  </si>
  <si>
    <t>TOTAL COPRODUCTION INTERNATIONALE:</t>
  </si>
  <si>
    <t>Pas au devis</t>
  </si>
  <si>
    <t>Pas de coût</t>
  </si>
  <si>
    <r>
      <t>Veuillez inscrire ci-dessous toute</t>
    </r>
    <r>
      <rPr>
        <i/>
        <u/>
        <sz val="10"/>
        <rFont val="Arial"/>
        <family val="2"/>
      </rPr>
      <t xml:space="preserve"> autre</t>
    </r>
    <r>
      <rPr>
        <i/>
        <sz val="10"/>
        <rFont val="Arial"/>
        <family val="2"/>
      </rPr>
      <t xml:space="preserve"> aide gouvernementale reçue pour ce projet</t>
    </r>
  </si>
  <si>
    <t>Si le projet est une coproduction internationale:</t>
  </si>
  <si>
    <t>Veuillez svp joindre le rapport de coûts de chaque coproducteur étranger séparément en veillant à bien indiquer leur taux de change respectif.</t>
  </si>
  <si>
    <t>COÛTS TOTAUX (CAD)</t>
  </si>
  <si>
    <t>ÉCARTS (CAD)</t>
  </si>
  <si>
    <t>GRAND TOTAL CANADIEN :</t>
  </si>
  <si>
    <t>COPRODUCTION INTERNATIONALE, S'IL Y A LIEU (voir instructions)</t>
  </si>
  <si>
    <t>DEVIS (CAD)</t>
  </si>
  <si>
    <t xml:space="preserve">Crédits d'impôt fédéraux (100 % estimés/reçus) </t>
  </si>
  <si>
    <t xml:space="preserve">Crédits d'impôt provinciaux (100 % estimés/reçus) </t>
  </si>
  <si>
    <r>
      <t xml:space="preserve">Si vous devez ajouter des lignes à l'onglet "Détail des coûts", veuillez </t>
    </r>
    <r>
      <rPr>
        <u/>
        <sz val="10"/>
        <rFont val="Arial"/>
        <family val="2"/>
      </rPr>
      <t>copier une ligne entière sur une nouvelle ligne</t>
    </r>
    <r>
      <rPr>
        <sz val="10"/>
        <rFont val="Arial"/>
        <family val="2"/>
      </rPr>
      <t xml:space="preserve"> afin que toutes les formules soient conservées dans la nouvelle ligne ajoutée.  </t>
    </r>
  </si>
  <si>
    <t xml:space="preserve">SVP, pensez à l'environnement avant d'imprimer. </t>
  </si>
  <si>
    <t>SVP, ne pas supprimer ni masquer des lignes ou des colonnes dans quelconque onglet.</t>
  </si>
  <si>
    <r>
      <t xml:space="preserve">Portez attention aux messages d'erreur qui peuvent apparaître en </t>
    </r>
    <r>
      <rPr>
        <b/>
        <sz val="10"/>
        <color rgb="FFFF0000"/>
        <rFont val="Arial"/>
        <family val="2"/>
      </rPr>
      <t>rouge</t>
    </r>
    <r>
      <rPr>
        <sz val="10"/>
        <rFont val="Arial"/>
        <family val="2"/>
      </rPr>
      <t>.</t>
    </r>
  </si>
  <si>
    <t>Veuillez également inscrire les montants en devise canadienne dans les cellules jaunes appropriées de la section Coproduction Internationale dans l'onglet "Détail des coûts".</t>
  </si>
  <si>
    <t>VEUILLEZ ENTRER VOS DONNÉES DANS LES CELLULES JAUNES SEULEMENT -TOUT MONTANT AVANT TAXES - ENTREZ DES NOMBRES ENTIERS</t>
  </si>
  <si>
    <r>
      <t>Le coût ne peut pas excéder 10% du total des sections B+C du</t>
    </r>
    <r>
      <rPr>
        <b/>
        <sz val="9"/>
        <rFont val="Arial"/>
        <family val="2"/>
      </rPr>
      <t xml:space="preserve"> devis initial approuvé au contrat</t>
    </r>
    <r>
      <rPr>
        <sz val="9"/>
        <rFont val="Arial"/>
        <family val="2"/>
      </rPr>
      <t xml:space="preserve"> si la personne est actionnaire de la compagnie requérante, co-requérante ou de la société-mère.</t>
    </r>
  </si>
  <si>
    <t xml:space="preserve">Les frais d'administration ne peuvent excéder 10% du total des sections B+C du devis final approuvé au contrat. </t>
  </si>
  <si>
    <t xml:space="preserve">Les onglets "Page sommaire", "Allocation et Origine" et "Liste des participants financiers et Aide totale du gouvernement" doivent être signés. </t>
  </si>
  <si>
    <t>Si vous ne pouvez pas ajouter de signature directement dans Excel, veuillez soumettre ces pages en format PDF, datées et signées, en plus de soumettre l'ensemble du rapport de coûts en format Excel.</t>
  </si>
  <si>
    <t>Médias Numériques Interactifs</t>
  </si>
  <si>
    <t>Rapport de Coût de Prototypage 2024-2025</t>
  </si>
  <si>
    <t>Consultez notre Guide pour savoir comment signer électroniquement les formulaires.</t>
  </si>
  <si>
    <t>Conceptrice / Concepteur interactif ou de jeu (Designer)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</si>
</sst>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 * #,##0_)\ &quot;$&quot;_ ;_ * \(#,##0\)\ &quot;$&quot;_ ;_ * &quot;-&quot;_)\ &quot;$&quot;_ ;_ @_ "/>
    <numFmt numFmtId="44" formatCode="_ * #,##0.00_)\ &quot;$&quot;_ ;_ * \(#,##0.00\)\ &quot;$&quot;_ ;_ * &quot;-&quot;??_)\ &quot;$&quot;_ ;_ @_ "/>
    <numFmt numFmtId="164" formatCode="00"/>
    <numFmt numFmtId="165" formatCode="_-* #,##0_-;* \(#,##0\)_-;_-* &quot;-&quot;_-;_-@_-"/>
    <numFmt numFmtId="166" formatCode="00.00"/>
    <numFmt numFmtId="167" formatCode="[$-1009]mmmm\ d\,\ yyyy;@"/>
    <numFmt numFmtId="168" formatCode="#,##0\ [$$-C0C]"/>
    <numFmt numFmtId="169" formatCode="#,##0\ [$$-C0C]_);\(#,##0\ [$$-C0C]\)"/>
    <numFmt numFmtId="170" formatCode="_ * #,##0_)\ &quot;$&quot;_ ;_ * \(#,##0\)\ &quot;$&quot;_ ;_ * &quot;-&quot;??_)\ &quot;$&quot;_ ;_ @_ "/>
    <numFmt numFmtId="171" formatCode="\-"/>
    <numFmt numFmtId="172" formatCode="#,##0\ _$"/>
  </numFmts>
  <fonts count="28" x14ac:knownFonts="1">
    <font>
      <sz val="10"/>
      <name val="Arial"/>
    </font>
    <font>
      <sz val="10"/>
      <name val="Arial"/>
      <family val="2"/>
    </font>
    <font>
      <sz val="10"/>
      <name val="Arial"/>
      <family val="2"/>
    </font>
    <font>
      <b/>
      <sz val="9"/>
      <color indexed="10"/>
      <name val="Arial"/>
      <family val="2"/>
    </font>
    <font>
      <sz val="9"/>
      <name val="Arial"/>
      <family val="2"/>
    </font>
    <font>
      <sz val="8"/>
      <name val="Arial"/>
      <family val="2"/>
    </font>
    <font>
      <b/>
      <sz val="8"/>
      <name val="Arial"/>
      <family val="2"/>
    </font>
    <font>
      <b/>
      <i/>
      <sz val="10"/>
      <name val="Arial"/>
      <family val="2"/>
    </font>
    <font>
      <b/>
      <i/>
      <sz val="8"/>
      <name val="Arial"/>
      <family val="2"/>
    </font>
    <font>
      <b/>
      <sz val="9"/>
      <name val="Arial"/>
      <family val="2"/>
    </font>
    <font>
      <b/>
      <sz val="10"/>
      <name val="Arial"/>
      <family val="2"/>
    </font>
    <font>
      <b/>
      <i/>
      <sz val="12"/>
      <name val="Arial"/>
      <family val="2"/>
    </font>
    <font>
      <sz val="8"/>
      <color indexed="10"/>
      <name val="Arial"/>
      <family val="2"/>
    </font>
    <font>
      <b/>
      <i/>
      <sz val="9"/>
      <name val="Arial"/>
      <family val="2"/>
    </font>
    <font>
      <b/>
      <u/>
      <sz val="9"/>
      <name val="Arial"/>
      <family val="2"/>
    </font>
    <font>
      <b/>
      <sz val="8"/>
      <color rgb="FFFF0000"/>
      <name val="Arial"/>
      <family val="2"/>
    </font>
    <font>
      <b/>
      <sz val="14"/>
      <name val="Arial"/>
      <family val="2"/>
    </font>
    <font>
      <b/>
      <sz val="12"/>
      <name val="Arial"/>
      <family val="2"/>
    </font>
    <font>
      <b/>
      <u/>
      <sz val="10"/>
      <name val="Arial"/>
      <family val="2"/>
    </font>
    <font>
      <u/>
      <sz val="10"/>
      <name val="Arial"/>
      <family val="2"/>
    </font>
    <font>
      <sz val="10"/>
      <name val="Arial"/>
      <family val="2"/>
    </font>
    <font>
      <u val="singleAccounting"/>
      <sz val="9"/>
      <name val="Arial"/>
      <family val="2"/>
    </font>
    <font>
      <i/>
      <sz val="10"/>
      <name val="Arial"/>
      <family val="2"/>
    </font>
    <font>
      <i/>
      <u/>
      <sz val="10"/>
      <name val="Arial"/>
      <family val="2"/>
    </font>
    <font>
      <b/>
      <sz val="10"/>
      <color rgb="FFFF0000"/>
      <name val="Arial"/>
      <family val="2"/>
    </font>
    <font>
      <sz val="10"/>
      <color rgb="FF4C4C4C"/>
      <name val="Arial"/>
      <family val="2"/>
    </font>
    <font>
      <sz val="9"/>
      <color rgb="FF00B050"/>
      <name val="Arial"/>
      <family val="2"/>
    </font>
    <font>
      <b/>
      <sz val="10"/>
      <color rgb="FF00B050"/>
      <name val="Arial"/>
      <family val="2"/>
    </font>
  </fonts>
  <fills count="13">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rgb="FFD5FF18"/>
        <bgColor indexed="64"/>
      </patternFill>
    </fill>
    <fill>
      <patternFill patternType="solid">
        <fgColor rgb="FFFFFF99"/>
        <bgColor indexed="64"/>
      </patternFill>
    </fill>
    <fill>
      <patternFill patternType="solid">
        <fgColor rgb="FFFF2C79"/>
        <bgColor indexed="64"/>
      </patternFill>
    </fill>
    <fill>
      <patternFill patternType="solid">
        <fgColor indexed="43"/>
        <bgColor indexed="64"/>
      </patternFill>
    </fill>
    <fill>
      <patternFill patternType="solid">
        <fgColor rgb="FFCCFFFF"/>
        <bgColor indexed="64"/>
      </patternFill>
    </fill>
    <fill>
      <patternFill patternType="solid">
        <fgColor theme="0" tint="-4.9989318521683403E-2"/>
        <bgColor indexed="64"/>
      </patternFill>
    </fill>
    <fill>
      <patternFill patternType="solid">
        <fgColor rgb="FFFF0063"/>
        <bgColor indexed="64"/>
      </patternFill>
    </fill>
    <fill>
      <patternFill patternType="solid">
        <fgColor rgb="FFD5FF7C"/>
        <bgColor indexed="64"/>
      </patternFill>
    </fill>
    <fill>
      <patternFill patternType="solid">
        <fgColor rgb="FFF7D1E1"/>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style="thick">
        <color indexed="64"/>
      </left>
      <right style="thick">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ck">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diagonal/>
    </border>
    <border>
      <left style="hair">
        <color indexed="64"/>
      </left>
      <right/>
      <top style="hair">
        <color indexed="64"/>
      </top>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right style="thin">
        <color indexed="64"/>
      </right>
      <top style="thin">
        <color indexed="64"/>
      </top>
      <bottom style="medium">
        <color indexed="64"/>
      </bottom>
      <diagonal/>
    </border>
    <border>
      <left style="hair">
        <color indexed="64"/>
      </left>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4" fontId="20" fillId="0" borderId="0" applyFont="0" applyFill="0" applyBorder="0" applyAlignment="0" applyProtection="0"/>
  </cellStyleXfs>
  <cellXfs count="616">
    <xf numFmtId="0" fontId="0" fillId="0" borderId="0" xfId="0"/>
    <xf numFmtId="0" fontId="4" fillId="0" borderId="0" xfId="0" applyFont="1"/>
    <xf numFmtId="0" fontId="5" fillId="0" borderId="1" xfId="0" applyFont="1" applyBorder="1" applyAlignment="1">
      <alignment horizontal="center" vertical="center"/>
    </xf>
    <xf numFmtId="3" fontId="5" fillId="0" borderId="1" xfId="0" applyNumberFormat="1" applyFont="1" applyBorder="1" applyAlignment="1">
      <alignment horizontal="center" vertical="center"/>
    </xf>
    <xf numFmtId="3" fontId="6" fillId="0" borderId="1" xfId="0" applyNumberFormat="1" applyFont="1" applyBorder="1" applyAlignment="1">
      <alignment horizontal="center" vertical="center"/>
    </xf>
    <xf numFmtId="0" fontId="5" fillId="0" borderId="2" xfId="0" applyFont="1" applyBorder="1" applyAlignment="1">
      <alignment horizontal="center" vertical="center"/>
    </xf>
    <xf numFmtId="0" fontId="7" fillId="0" borderId="0" xfId="0" applyFont="1" applyAlignment="1">
      <alignment vertical="center"/>
    </xf>
    <xf numFmtId="0" fontId="2" fillId="0" borderId="0" xfId="0" applyFont="1" applyAlignment="1">
      <alignment vertical="center"/>
    </xf>
    <xf numFmtId="0" fontId="2" fillId="0" borderId="0" xfId="0" applyFont="1"/>
    <xf numFmtId="0" fontId="8" fillId="0" borderId="0" xfId="0" applyFont="1" applyAlignment="1">
      <alignment vertical="center"/>
    </xf>
    <xf numFmtId="0" fontId="5" fillId="0" borderId="0" xfId="0" applyFont="1" applyAlignment="1">
      <alignment vertical="center"/>
    </xf>
    <xf numFmtId="0" fontId="5" fillId="0" borderId="0" xfId="0" applyFont="1"/>
    <xf numFmtId="0" fontId="5" fillId="0" borderId="0" xfId="0" applyFont="1" applyAlignment="1">
      <alignment horizontal="center"/>
    </xf>
    <xf numFmtId="3" fontId="5" fillId="0" borderId="2" xfId="0" applyNumberFormat="1" applyFont="1" applyBorder="1" applyAlignment="1">
      <alignment horizontal="center" vertical="center"/>
    </xf>
    <xf numFmtId="3" fontId="6" fillId="0" borderId="2" xfId="0" applyNumberFormat="1" applyFont="1" applyBorder="1" applyAlignment="1">
      <alignment horizontal="center" vertical="center"/>
    </xf>
    <xf numFmtId="0" fontId="5" fillId="0" borderId="3" xfId="0" applyFont="1" applyBorder="1" applyAlignment="1">
      <alignment horizontal="center" vertical="center"/>
    </xf>
    <xf numFmtId="3" fontId="5" fillId="0" borderId="3" xfId="0" applyNumberFormat="1" applyFont="1" applyBorder="1" applyAlignment="1">
      <alignment horizontal="center" vertical="center"/>
    </xf>
    <xf numFmtId="3" fontId="6" fillId="0" borderId="3" xfId="0" applyNumberFormat="1" applyFont="1" applyBorder="1" applyAlignment="1">
      <alignment horizontal="center" vertical="center"/>
    </xf>
    <xf numFmtId="0" fontId="5" fillId="0" borderId="4" xfId="0" applyFont="1" applyBorder="1" applyAlignment="1">
      <alignment horizontal="center" vertical="center"/>
    </xf>
    <xf numFmtId="3" fontId="5" fillId="0" borderId="4" xfId="0" applyNumberFormat="1" applyFont="1" applyBorder="1" applyAlignment="1">
      <alignment horizontal="center" vertical="center"/>
    </xf>
    <xf numFmtId="3" fontId="6" fillId="0" borderId="4" xfId="0" applyNumberFormat="1" applyFont="1" applyBorder="1" applyAlignment="1">
      <alignment horizontal="center" vertical="center"/>
    </xf>
    <xf numFmtId="0" fontId="10" fillId="0" borderId="0" xfId="0" applyFont="1"/>
    <xf numFmtId="165" fontId="4" fillId="0" borderId="0" xfId="0" applyNumberFormat="1" applyFont="1" applyAlignment="1">
      <alignment vertical="center"/>
    </xf>
    <xf numFmtId="165" fontId="4" fillId="0" borderId="0" xfId="0" applyNumberFormat="1" applyFont="1" applyAlignment="1">
      <alignment horizontal="right" vertical="center"/>
    </xf>
    <xf numFmtId="2" fontId="4" fillId="0" borderId="0" xfId="0" applyNumberFormat="1" applyFont="1" applyAlignment="1">
      <alignment horizontal="center"/>
    </xf>
    <xf numFmtId="164" fontId="9" fillId="0" borderId="1" xfId="0" applyNumberFormat="1" applyFont="1" applyBorder="1" applyAlignment="1">
      <alignment horizontal="center"/>
    </xf>
    <xf numFmtId="0" fontId="10" fillId="0" borderId="0" xfId="0" applyFont="1" applyAlignment="1">
      <alignment vertical="center"/>
    </xf>
    <xf numFmtId="166" fontId="4" fillId="0" borderId="1" xfId="0" applyNumberFormat="1" applyFont="1" applyBorder="1" applyAlignment="1">
      <alignment horizontal="center"/>
    </xf>
    <xf numFmtId="0" fontId="4" fillId="0" borderId="1" xfId="0" applyFont="1" applyBorder="1"/>
    <xf numFmtId="165" fontId="4" fillId="0" borderId="1" xfId="0" applyNumberFormat="1" applyFont="1" applyBorder="1" applyAlignment="1">
      <alignment horizontal="right" vertical="center"/>
    </xf>
    <xf numFmtId="0" fontId="9" fillId="0" borderId="1" xfId="0" applyFont="1" applyBorder="1"/>
    <xf numFmtId="165" fontId="9" fillId="0" borderId="1" xfId="0" applyNumberFormat="1" applyFont="1" applyBorder="1" applyAlignment="1">
      <alignment horizontal="right" vertical="center"/>
    </xf>
    <xf numFmtId="165" fontId="4" fillId="0" borderId="0" xfId="0" applyNumberFormat="1" applyFont="1" applyAlignment="1">
      <alignment horizontal="center" vertical="center"/>
    </xf>
    <xf numFmtId="165" fontId="4" fillId="0" borderId="0" xfId="0" applyNumberFormat="1" applyFont="1"/>
    <xf numFmtId="165" fontId="4" fillId="0" borderId="0" xfId="0" applyNumberFormat="1" applyFont="1" applyAlignment="1">
      <alignment horizontal="right"/>
    </xf>
    <xf numFmtId="2" fontId="4" fillId="0" borderId="1" xfId="0" applyNumberFormat="1" applyFont="1" applyBorder="1" applyAlignment="1">
      <alignment horizontal="center"/>
    </xf>
    <xf numFmtId="2" fontId="9" fillId="0" borderId="1" xfId="0" applyNumberFormat="1" applyFont="1" applyBorder="1" applyAlignment="1">
      <alignment horizontal="center"/>
    </xf>
    <xf numFmtId="165" fontId="4" fillId="0" borderId="1" xfId="0" applyNumberFormat="1" applyFont="1" applyBorder="1" applyAlignment="1">
      <alignment horizontal="right"/>
    </xf>
    <xf numFmtId="2" fontId="4" fillId="0" borderId="0" xfId="0" applyNumberFormat="1" applyFont="1"/>
    <xf numFmtId="0" fontId="4" fillId="0" borderId="0" xfId="0" applyFont="1" applyAlignment="1">
      <alignment horizontal="left"/>
    </xf>
    <xf numFmtId="0" fontId="3" fillId="0" borderId="0" xfId="0" applyFont="1" applyAlignment="1">
      <alignment horizontal="left" indent="1"/>
    </xf>
    <xf numFmtId="0" fontId="3" fillId="0" borderId="0" xfId="0" applyFont="1"/>
    <xf numFmtId="49" fontId="12" fillId="0" borderId="0" xfId="0" applyNumberFormat="1" applyFont="1" applyProtection="1">
      <protection locked="0"/>
    </xf>
    <xf numFmtId="49" fontId="12" fillId="0" borderId="0" xfId="0" applyNumberFormat="1" applyFont="1" applyAlignment="1" applyProtection="1">
      <alignment horizontal="right"/>
      <protection locked="0"/>
    </xf>
    <xf numFmtId="0" fontId="9" fillId="0" borderId="0" xfId="0" applyFont="1" applyAlignment="1">
      <alignment horizontal="left"/>
    </xf>
    <xf numFmtId="3" fontId="5" fillId="0" borderId="0" xfId="0" applyNumberFormat="1" applyFont="1" applyAlignment="1">
      <alignment horizontal="center" vertical="center"/>
    </xf>
    <xf numFmtId="165" fontId="9" fillId="0" borderId="0" xfId="0" applyNumberFormat="1" applyFont="1" applyAlignment="1">
      <alignment horizontal="right" vertical="center"/>
    </xf>
    <xf numFmtId="0" fontId="4" fillId="0" borderId="5" xfId="0" applyFont="1" applyBorder="1"/>
    <xf numFmtId="0" fontId="9" fillId="0" borderId="5" xfId="0" applyFont="1" applyBorder="1"/>
    <xf numFmtId="165" fontId="9" fillId="0" borderId="2" xfId="0" applyNumberFormat="1" applyFont="1" applyBorder="1" applyAlignment="1">
      <alignment horizontal="right" vertical="center"/>
    </xf>
    <xf numFmtId="0" fontId="13" fillId="0" borderId="0" xfId="0" applyFont="1" applyAlignment="1">
      <alignment vertical="center"/>
    </xf>
    <xf numFmtId="0" fontId="13" fillId="0" borderId="0" xfId="0" applyFont="1"/>
    <xf numFmtId="0" fontId="9" fillId="0" borderId="0" xfId="0" applyFont="1"/>
    <xf numFmtId="0" fontId="6" fillId="0" borderId="1" xfId="0" applyFont="1" applyBorder="1" applyAlignment="1">
      <alignment horizontal="left" vertical="center"/>
    </xf>
    <xf numFmtId="2" fontId="10" fillId="0" borderId="15" xfId="0" applyNumberFormat="1" applyFont="1" applyBorder="1"/>
    <xf numFmtId="2" fontId="10" fillId="0" borderId="16" xfId="0" applyNumberFormat="1" applyFont="1" applyBorder="1"/>
    <xf numFmtId="165" fontId="10" fillId="0" borderId="17" xfId="0" applyNumberFormat="1" applyFont="1" applyBorder="1" applyAlignment="1">
      <alignment horizontal="right" vertical="center"/>
    </xf>
    <xf numFmtId="165" fontId="10" fillId="0" borderId="19" xfId="0" applyNumberFormat="1" applyFont="1" applyBorder="1" applyAlignment="1">
      <alignment horizontal="right" vertical="center"/>
    </xf>
    <xf numFmtId="165" fontId="5" fillId="0" borderId="11" xfId="0" applyNumberFormat="1" applyFont="1" applyBorder="1" applyAlignment="1">
      <alignment vertical="center"/>
    </xf>
    <xf numFmtId="165" fontId="6" fillId="0" borderId="11" xfId="0" applyNumberFormat="1" applyFont="1" applyBorder="1" applyAlignment="1">
      <alignment horizontal="right" vertical="center"/>
    </xf>
    <xf numFmtId="165" fontId="5" fillId="0" borderId="0" xfId="0" applyNumberFormat="1" applyFont="1" applyAlignment="1">
      <alignment horizontal="left" vertical="center"/>
    </xf>
    <xf numFmtId="0" fontId="5" fillId="0" borderId="0" xfId="0" applyFont="1" applyAlignment="1">
      <alignment horizontal="left" vertical="center"/>
    </xf>
    <xf numFmtId="165" fontId="5" fillId="0" borderId="0" xfId="0" applyNumberFormat="1" applyFont="1" applyAlignment="1">
      <alignment horizontal="right" vertical="center"/>
    </xf>
    <xf numFmtId="0" fontId="4" fillId="0" borderId="0" xfId="0" applyFont="1" applyProtection="1">
      <protection locked="0"/>
    </xf>
    <xf numFmtId="0" fontId="4" fillId="0" borderId="0" xfId="0" applyFont="1" applyAlignment="1" applyProtection="1">
      <alignment horizontal="left"/>
      <protection locked="0"/>
    </xf>
    <xf numFmtId="49" fontId="9" fillId="0" borderId="0" xfId="0" applyNumberFormat="1" applyFont="1" applyAlignment="1">
      <alignment horizontal="left"/>
    </xf>
    <xf numFmtId="38" fontId="9" fillId="0" borderId="0" xfId="0" applyNumberFormat="1" applyFont="1"/>
    <xf numFmtId="49" fontId="2" fillId="0" borderId="1" xfId="0" applyNumberFormat="1" applyFont="1" applyBorder="1" applyAlignment="1" applyProtection="1">
      <alignment horizontal="center"/>
      <protection locked="0"/>
    </xf>
    <xf numFmtId="165" fontId="2" fillId="0" borderId="1" xfId="0" quotePrefix="1" applyNumberFormat="1" applyFont="1" applyBorder="1" applyAlignment="1" applyProtection="1">
      <alignment horizontal="right" wrapText="1"/>
      <protection locked="0"/>
    </xf>
    <xf numFmtId="38" fontId="2" fillId="0" borderId="1" xfId="0" applyNumberFormat="1" applyFont="1" applyBorder="1" applyAlignment="1" applyProtection="1">
      <alignment horizontal="center"/>
      <protection locked="0"/>
    </xf>
    <xf numFmtId="0" fontId="2" fillId="0" borderId="0" xfId="0" applyFont="1" applyProtection="1">
      <protection locked="0"/>
    </xf>
    <xf numFmtId="165" fontId="2" fillId="0" borderId="1" xfId="0" applyNumberFormat="1" applyFont="1" applyBorder="1" applyProtection="1">
      <protection locked="0"/>
    </xf>
    <xf numFmtId="38" fontId="10" fillId="0" borderId="0" xfId="0" applyNumberFormat="1" applyFont="1"/>
    <xf numFmtId="0" fontId="10" fillId="0" borderId="0" xfId="0" applyFont="1" applyAlignment="1">
      <alignment horizontal="right"/>
    </xf>
    <xf numFmtId="164" fontId="5" fillId="0" borderId="1" xfId="0" applyNumberFormat="1" applyFont="1" applyBorder="1" applyAlignment="1">
      <alignment horizontal="center"/>
    </xf>
    <xf numFmtId="165" fontId="5" fillId="0" borderId="1" xfId="0" applyNumberFormat="1" applyFont="1" applyBorder="1" applyAlignment="1">
      <alignment horizontal="right"/>
    </xf>
    <xf numFmtId="165" fontId="5" fillId="0" borderId="23" xfId="0" applyNumberFormat="1" applyFont="1" applyBorder="1" applyAlignment="1">
      <alignment horizontal="right"/>
    </xf>
    <xf numFmtId="164" fontId="6" fillId="0" borderId="0" xfId="0" applyNumberFormat="1" applyFont="1" applyAlignment="1">
      <alignment horizontal="center"/>
    </xf>
    <xf numFmtId="0" fontId="6" fillId="0" borderId="0" xfId="0" applyFont="1"/>
    <xf numFmtId="165" fontId="6" fillId="0" borderId="1" xfId="0" applyNumberFormat="1" applyFont="1" applyBorder="1" applyAlignment="1">
      <alignment horizontal="right"/>
    </xf>
    <xf numFmtId="165" fontId="6" fillId="0" borderId="23" xfId="0" applyNumberFormat="1" applyFont="1" applyBorder="1" applyAlignment="1">
      <alignment horizontal="right"/>
    </xf>
    <xf numFmtId="164" fontId="5" fillId="0" borderId="0" xfId="0" applyNumberFormat="1" applyFont="1" applyAlignment="1">
      <alignment horizontal="center"/>
    </xf>
    <xf numFmtId="165" fontId="6" fillId="0" borderId="11" xfId="0" applyNumberFormat="1" applyFont="1" applyBorder="1"/>
    <xf numFmtId="165" fontId="5" fillId="0" borderId="0" xfId="0" applyNumberFormat="1" applyFont="1"/>
    <xf numFmtId="2" fontId="6" fillId="0" borderId="0" xfId="0" applyNumberFormat="1" applyFont="1" applyAlignment="1">
      <alignment horizontal="center"/>
    </xf>
    <xf numFmtId="2" fontId="5" fillId="0" borderId="0" xfId="0" applyNumberFormat="1" applyFont="1" applyAlignment="1">
      <alignment horizontal="center"/>
    </xf>
    <xf numFmtId="165" fontId="6" fillId="0" borderId="5" xfId="0" applyNumberFormat="1" applyFont="1" applyBorder="1" applyAlignment="1">
      <alignment horizontal="right"/>
    </xf>
    <xf numFmtId="2" fontId="6" fillId="0" borderId="1" xfId="0" applyNumberFormat="1" applyFont="1" applyBorder="1" applyAlignment="1">
      <alignment horizontal="center"/>
    </xf>
    <xf numFmtId="165" fontId="9" fillId="0" borderId="11" xfId="0" applyNumberFormat="1" applyFont="1" applyBorder="1" applyAlignment="1">
      <alignment horizontal="right"/>
    </xf>
    <xf numFmtId="0" fontId="2" fillId="0" borderId="0" xfId="0" applyFont="1" applyAlignment="1">
      <alignment horizontal="left"/>
    </xf>
    <xf numFmtId="165" fontId="5" fillId="0" borderId="5" xfId="0" applyNumberFormat="1" applyFont="1" applyBorder="1" applyAlignment="1">
      <alignment horizontal="right"/>
    </xf>
    <xf numFmtId="0" fontId="5" fillId="0" borderId="24" xfId="0" applyFont="1" applyBorder="1"/>
    <xf numFmtId="0" fontId="3" fillId="0" borderId="24" xfId="0" applyFont="1" applyBorder="1"/>
    <xf numFmtId="165" fontId="5" fillId="0" borderId="24" xfId="0" applyNumberFormat="1" applyFont="1" applyBorder="1" applyAlignment="1">
      <alignment horizontal="left" vertical="center"/>
    </xf>
    <xf numFmtId="165" fontId="5" fillId="0" borderId="24" xfId="0" applyNumberFormat="1" applyFont="1" applyBorder="1"/>
    <xf numFmtId="165" fontId="5" fillId="0" borderId="24" xfId="0" applyNumberFormat="1" applyFont="1" applyBorder="1" applyAlignment="1">
      <alignment horizontal="right" vertical="center"/>
    </xf>
    <xf numFmtId="0" fontId="6" fillId="0" borderId="0" xfId="0" applyFont="1" applyAlignment="1">
      <alignment vertical="center"/>
    </xf>
    <xf numFmtId="0" fontId="15" fillId="0" borderId="0" xfId="0" applyFont="1" applyAlignment="1">
      <alignment horizontal="right" vertical="center"/>
    </xf>
    <xf numFmtId="49" fontId="11" fillId="0" borderId="0" xfId="0" applyNumberFormat="1" applyFont="1" applyAlignment="1">
      <alignment horizontal="center" vertical="center"/>
    </xf>
    <xf numFmtId="0" fontId="9" fillId="0" borderId="24" xfId="0" applyFont="1" applyBorder="1"/>
    <xf numFmtId="0" fontId="2" fillId="0" borderId="6" xfId="0" applyFont="1" applyBorder="1" applyAlignment="1">
      <alignment horizontal="left"/>
    </xf>
    <xf numFmtId="165" fontId="10" fillId="0" borderId="11" xfId="0" applyNumberFormat="1" applyFont="1" applyBorder="1"/>
    <xf numFmtId="0" fontId="2" fillId="0" borderId="1" xfId="0" applyFont="1" applyBorder="1" applyAlignment="1" applyProtection="1">
      <alignment wrapText="1"/>
      <protection locked="0"/>
    </xf>
    <xf numFmtId="2" fontId="9" fillId="3" borderId="13" xfId="0" applyNumberFormat="1" applyFont="1" applyFill="1" applyBorder="1" applyAlignment="1">
      <alignment horizontal="center"/>
    </xf>
    <xf numFmtId="165" fontId="9" fillId="3" borderId="13" xfId="0" applyNumberFormat="1" applyFont="1" applyFill="1" applyBorder="1" applyAlignment="1">
      <alignment horizontal="right"/>
    </xf>
    <xf numFmtId="165" fontId="9" fillId="3" borderId="14" xfId="0" applyNumberFormat="1" applyFont="1" applyFill="1" applyBorder="1" applyAlignment="1">
      <alignment horizontal="right"/>
    </xf>
    <xf numFmtId="165" fontId="9" fillId="3" borderId="23" xfId="0" applyNumberFormat="1" applyFont="1" applyFill="1" applyBorder="1"/>
    <xf numFmtId="165" fontId="9" fillId="3" borderId="5" xfId="0" applyNumberFormat="1" applyFont="1" applyFill="1" applyBorder="1"/>
    <xf numFmtId="165" fontId="9" fillId="3" borderId="1" xfId="0" applyNumberFormat="1" applyFont="1" applyFill="1" applyBorder="1"/>
    <xf numFmtId="165" fontId="10" fillId="3" borderId="1" xfId="0" applyNumberFormat="1" applyFont="1" applyFill="1" applyBorder="1"/>
    <xf numFmtId="165" fontId="4" fillId="3" borderId="1" xfId="0" applyNumberFormat="1" applyFont="1" applyFill="1" applyBorder="1" applyAlignment="1">
      <alignment horizontal="right"/>
    </xf>
    <xf numFmtId="165" fontId="4" fillId="3" borderId="1" xfId="0" applyNumberFormat="1" applyFont="1" applyFill="1" applyBorder="1"/>
    <xf numFmtId="2" fontId="2" fillId="3" borderId="5" xfId="0" applyNumberFormat="1" applyFont="1" applyFill="1" applyBorder="1"/>
    <xf numFmtId="165" fontId="4" fillId="5" borderId="1" xfId="0" applyNumberFormat="1" applyFont="1" applyFill="1" applyBorder="1" applyAlignment="1">
      <alignment vertical="center"/>
    </xf>
    <xf numFmtId="165" fontId="4" fillId="5" borderId="1" xfId="0" applyNumberFormat="1" applyFont="1" applyFill="1" applyBorder="1" applyAlignment="1">
      <alignment horizontal="center" vertical="center"/>
    </xf>
    <xf numFmtId="165" fontId="5" fillId="5" borderId="1" xfId="0" applyNumberFormat="1" applyFont="1" applyFill="1" applyBorder="1" applyAlignment="1" applyProtection="1">
      <alignment horizontal="center" wrapText="1"/>
      <protection locked="0"/>
    </xf>
    <xf numFmtId="165" fontId="4" fillId="5" borderId="2" xfId="0" applyNumberFormat="1" applyFont="1" applyFill="1" applyBorder="1" applyAlignment="1">
      <alignment horizontal="center" vertical="center"/>
    </xf>
    <xf numFmtId="165" fontId="4" fillId="5" borderId="1" xfId="0" applyNumberFormat="1" applyFont="1" applyFill="1" applyBorder="1"/>
    <xf numFmtId="0" fontId="9" fillId="0" borderId="0" xfId="0" applyFont="1" applyAlignment="1">
      <alignment horizontal="right"/>
    </xf>
    <xf numFmtId="0" fontId="2" fillId="0" borderId="21" xfId="0" applyFont="1" applyBorder="1" applyAlignment="1">
      <alignment horizontal="left"/>
    </xf>
    <xf numFmtId="0" fontId="2" fillId="0" borderId="7" xfId="0" applyFont="1" applyBorder="1" applyAlignment="1">
      <alignment horizontal="left"/>
    </xf>
    <xf numFmtId="0" fontId="2" fillId="0" borderId="21" xfId="0" applyFont="1" applyBorder="1"/>
    <xf numFmtId="0" fontId="1" fillId="0" borderId="0" xfId="0" applyFont="1"/>
    <xf numFmtId="2" fontId="1" fillId="0" borderId="0" xfId="0" applyNumberFormat="1" applyFont="1" applyAlignment="1">
      <alignment horizontal="center"/>
    </xf>
    <xf numFmtId="0" fontId="1" fillId="0" borderId="7" xfId="0" applyFont="1" applyBorder="1"/>
    <xf numFmtId="0" fontId="10" fillId="0" borderId="0" xfId="0" applyFont="1" applyAlignment="1">
      <alignment wrapText="1"/>
    </xf>
    <xf numFmtId="0" fontId="1" fillId="0" borderId="0" xfId="0" applyFont="1" applyAlignment="1">
      <alignment wrapText="1"/>
    </xf>
    <xf numFmtId="0" fontId="10" fillId="0" borderId="0" xfId="0" applyFont="1" applyAlignment="1">
      <alignment horizontal="center" vertical="center" wrapText="1"/>
    </xf>
    <xf numFmtId="0" fontId="10" fillId="0" borderId="0" xfId="0" applyFont="1" applyAlignment="1">
      <alignment vertical="center" wrapText="1"/>
    </xf>
    <xf numFmtId="168" fontId="10" fillId="0" borderId="0" xfId="0" applyNumberFormat="1" applyFont="1" applyAlignment="1">
      <alignment horizontal="center" vertical="center" wrapText="1"/>
    </xf>
    <xf numFmtId="168" fontId="1" fillId="0" borderId="0" xfId="0" applyNumberFormat="1" applyFont="1" applyAlignment="1">
      <alignment horizontal="center" vertical="center" wrapText="1"/>
    </xf>
    <xf numFmtId="0" fontId="10" fillId="0" borderId="55" xfId="0" applyFont="1" applyBorder="1" applyAlignment="1">
      <alignment horizontal="center" vertical="center" wrapText="1"/>
    </xf>
    <xf numFmtId="0" fontId="1" fillId="0" borderId="0" xfId="0" applyFont="1" applyAlignment="1">
      <alignment horizontal="left" wrapText="1"/>
    </xf>
    <xf numFmtId="168" fontId="1" fillId="0" borderId="56" xfId="0" applyNumberFormat="1" applyFont="1" applyBorder="1" applyAlignment="1">
      <alignment horizontal="right" vertical="center" wrapText="1"/>
    </xf>
    <xf numFmtId="0" fontId="1" fillId="0" borderId="24" xfId="0" applyFont="1" applyBorder="1" applyAlignment="1">
      <alignment horizontal="right" wrapText="1"/>
    </xf>
    <xf numFmtId="168" fontId="1" fillId="0" borderId="60" xfId="0" applyNumberFormat="1" applyFont="1" applyBorder="1" applyAlignment="1">
      <alignment horizontal="right" vertical="center" wrapText="1"/>
    </xf>
    <xf numFmtId="168" fontId="1" fillId="0" borderId="55" xfId="0" applyNumberFormat="1" applyFont="1" applyBorder="1" applyAlignment="1">
      <alignment horizontal="right" vertical="center" wrapText="1"/>
    </xf>
    <xf numFmtId="0" fontId="1" fillId="0" borderId="66" xfId="0" applyFont="1" applyBorder="1"/>
    <xf numFmtId="0" fontId="10" fillId="0" borderId="66" xfId="0" applyFont="1" applyBorder="1" applyAlignment="1">
      <alignment horizontal="right" vertical="center"/>
    </xf>
    <xf numFmtId="168" fontId="10" fillId="0" borderId="67" xfId="0" applyNumberFormat="1" applyFont="1" applyBorder="1" applyAlignment="1">
      <alignment horizontal="right" vertical="center" wrapText="1"/>
    </xf>
    <xf numFmtId="42" fontId="10" fillId="0" borderId="0" xfId="0" applyNumberFormat="1" applyFont="1" applyAlignment="1">
      <alignment horizontal="right" wrapText="1"/>
    </xf>
    <xf numFmtId="0" fontId="10" fillId="0" borderId="20" xfId="0" applyFont="1" applyBorder="1" applyAlignment="1">
      <alignment horizontal="center" vertical="center" wrapText="1"/>
    </xf>
    <xf numFmtId="168" fontId="1" fillId="0" borderId="73" xfId="0" applyNumberFormat="1" applyFont="1" applyBorder="1" applyAlignment="1">
      <alignment horizontal="right" vertical="center" wrapText="1"/>
    </xf>
    <xf numFmtId="0" fontId="1" fillId="0" borderId="7" xfId="0" applyFont="1" applyBorder="1" applyAlignment="1">
      <alignment vertical="center"/>
    </xf>
    <xf numFmtId="168" fontId="1" fillId="0" borderId="77" xfId="0" applyNumberFormat="1" applyFont="1" applyBorder="1" applyAlignment="1">
      <alignment horizontal="right" vertical="center" wrapText="1"/>
    </xf>
    <xf numFmtId="168" fontId="1" fillId="9" borderId="20" xfId="0" applyNumberFormat="1" applyFont="1" applyFill="1" applyBorder="1" applyAlignment="1">
      <alignment horizontal="right" vertical="center" wrapText="1"/>
    </xf>
    <xf numFmtId="0" fontId="1" fillId="0" borderId="0" xfId="0" applyFont="1" applyAlignment="1">
      <alignment vertical="center"/>
    </xf>
    <xf numFmtId="168" fontId="1" fillId="0" borderId="83" xfId="0" applyNumberFormat="1" applyFont="1" applyBorder="1" applyAlignment="1">
      <alignment horizontal="right" vertical="center" wrapText="1"/>
    </xf>
    <xf numFmtId="0" fontId="1" fillId="0" borderId="36" xfId="0" applyFont="1" applyBorder="1" applyAlignment="1">
      <alignment vertical="center"/>
    </xf>
    <xf numFmtId="0" fontId="10" fillId="0" borderId="2" xfId="0" applyFont="1" applyBorder="1" applyAlignment="1">
      <alignment horizontal="center" vertical="center" wrapText="1"/>
    </xf>
    <xf numFmtId="0" fontId="1" fillId="0" borderId="45" xfId="0" applyFont="1" applyBorder="1" applyAlignment="1">
      <alignment vertical="center" wrapText="1"/>
    </xf>
    <xf numFmtId="0" fontId="1" fillId="0" borderId="87" xfId="0" applyFont="1" applyBorder="1" applyAlignment="1">
      <alignment vertical="center" wrapText="1"/>
    </xf>
    <xf numFmtId="169" fontId="1" fillId="0" borderId="73" xfId="0" applyNumberFormat="1" applyFont="1" applyBorder="1" applyAlignment="1">
      <alignment horizontal="right" vertical="center" wrapText="1"/>
    </xf>
    <xf numFmtId="0" fontId="1" fillId="0" borderId="76" xfId="0" applyFont="1" applyBorder="1" applyAlignment="1">
      <alignment vertical="center" wrapText="1"/>
    </xf>
    <xf numFmtId="0" fontId="1" fillId="0" borderId="88" xfId="0" applyFont="1" applyBorder="1" applyAlignment="1">
      <alignment vertical="center" wrapText="1"/>
    </xf>
    <xf numFmtId="169" fontId="1" fillId="0" borderId="60" xfId="0" applyNumberFormat="1" applyFont="1" applyBorder="1" applyAlignment="1">
      <alignment horizontal="right" vertical="center" wrapText="1"/>
    </xf>
    <xf numFmtId="0" fontId="1" fillId="0" borderId="63" xfId="0" applyFont="1" applyBorder="1" applyAlignment="1">
      <alignment vertical="center" wrapText="1"/>
    </xf>
    <xf numFmtId="0" fontId="1" fillId="0" borderId="89" xfId="0" applyFont="1" applyBorder="1" applyAlignment="1">
      <alignment vertical="center" wrapText="1"/>
    </xf>
    <xf numFmtId="169" fontId="1" fillId="0" borderId="83" xfId="0" applyNumberFormat="1" applyFont="1" applyBorder="1" applyAlignment="1">
      <alignment horizontal="right" vertical="center" wrapText="1"/>
    </xf>
    <xf numFmtId="0" fontId="1" fillId="0" borderId="64" xfId="0" applyFont="1" applyBorder="1"/>
    <xf numFmtId="0" fontId="1" fillId="0" borderId="65" xfId="0" applyFont="1" applyBorder="1"/>
    <xf numFmtId="0" fontId="10" fillId="0" borderId="65" xfId="0" applyFont="1" applyBorder="1" applyAlignment="1">
      <alignment horizontal="right" vertical="center" wrapText="1"/>
    </xf>
    <xf numFmtId="0" fontId="1" fillId="0" borderId="65" xfId="0" applyFont="1" applyBorder="1" applyAlignment="1">
      <alignment vertical="center"/>
    </xf>
    <xf numFmtId="0" fontId="1" fillId="0" borderId="90" xfId="0" applyFont="1" applyBorder="1" applyAlignment="1">
      <alignment vertical="center" wrapText="1"/>
    </xf>
    <xf numFmtId="0" fontId="10" fillId="0" borderId="91" xfId="0" applyFont="1" applyBorder="1" applyAlignment="1">
      <alignment horizontal="right" vertical="center"/>
    </xf>
    <xf numFmtId="169" fontId="10" fillId="0" borderId="92" xfId="0" applyNumberFormat="1" applyFont="1" applyBorder="1" applyAlignment="1">
      <alignment horizontal="right" vertical="center" wrapText="1"/>
    </xf>
    <xf numFmtId="169" fontId="10" fillId="8" borderId="19" xfId="0" applyNumberFormat="1" applyFont="1" applyFill="1" applyBorder="1" applyAlignment="1">
      <alignment vertical="center" wrapText="1"/>
    </xf>
    <xf numFmtId="0" fontId="10" fillId="0" borderId="9" xfId="0" applyFont="1" applyBorder="1" applyAlignment="1">
      <alignment horizontal="center" vertical="center" wrapText="1"/>
    </xf>
    <xf numFmtId="42" fontId="1" fillId="0" borderId="73" xfId="0" applyNumberFormat="1" applyFont="1" applyBorder="1" applyAlignment="1">
      <alignment horizontal="right" vertical="center" wrapText="1"/>
    </xf>
    <xf numFmtId="42" fontId="1" fillId="0" borderId="60" xfId="0" applyNumberFormat="1" applyFont="1" applyBorder="1" applyAlignment="1">
      <alignment horizontal="right" vertical="center" wrapText="1"/>
    </xf>
    <xf numFmtId="42" fontId="1" fillId="0" borderId="83" xfId="0" applyNumberFormat="1" applyFont="1" applyBorder="1" applyAlignment="1">
      <alignment horizontal="right" vertical="center" wrapText="1"/>
    </xf>
    <xf numFmtId="0" fontId="1" fillId="0" borderId="64" xfId="0" applyFont="1" applyBorder="1" applyAlignment="1">
      <alignment vertical="center"/>
    </xf>
    <xf numFmtId="0" fontId="1" fillId="0" borderId="65" xfId="0" applyFont="1" applyBorder="1" applyAlignment="1">
      <alignment horizontal="right" vertical="center" wrapText="1"/>
    </xf>
    <xf numFmtId="42" fontId="10" fillId="8" borderId="19" xfId="0" applyNumberFormat="1" applyFont="1" applyFill="1" applyBorder="1" applyAlignment="1">
      <alignment vertical="center" wrapText="1"/>
    </xf>
    <xf numFmtId="0" fontId="1" fillId="0" borderId="0" xfId="0" applyFont="1" applyAlignment="1">
      <alignment horizontal="left" vertical="center"/>
    </xf>
    <xf numFmtId="0" fontId="10" fillId="0" borderId="1" xfId="0" applyFont="1" applyBorder="1" applyAlignment="1">
      <alignment horizontal="center" vertical="center" wrapText="1"/>
    </xf>
    <xf numFmtId="0" fontId="1" fillId="0" borderId="24" xfId="0" applyFont="1" applyBorder="1"/>
    <xf numFmtId="168" fontId="1" fillId="0" borderId="87" xfId="0" applyNumberFormat="1" applyFont="1" applyBorder="1" applyAlignment="1">
      <alignment horizontal="right" vertical="center" wrapText="1"/>
    </xf>
    <xf numFmtId="10" fontId="1" fillId="0" borderId="73" xfId="0" applyNumberFormat="1" applyFont="1" applyBorder="1" applyAlignment="1">
      <alignment vertical="center" wrapText="1"/>
    </xf>
    <xf numFmtId="168" fontId="1" fillId="9" borderId="88" xfId="0" applyNumberFormat="1" applyFont="1" applyFill="1" applyBorder="1" applyAlignment="1">
      <alignment horizontal="right" vertical="center" wrapText="1"/>
    </xf>
    <xf numFmtId="10" fontId="1" fillId="9" borderId="60" xfId="0" applyNumberFormat="1" applyFont="1" applyFill="1" applyBorder="1" applyAlignment="1">
      <alignment vertical="center" wrapText="1"/>
    </xf>
    <xf numFmtId="168" fontId="1" fillId="0" borderId="88" xfId="0" applyNumberFormat="1" applyFont="1" applyBorder="1" applyAlignment="1">
      <alignment horizontal="right" vertical="center" wrapText="1"/>
    </xf>
    <xf numFmtId="168" fontId="1" fillId="0" borderId="71" xfId="0" applyNumberFormat="1" applyFont="1" applyBorder="1" applyAlignment="1">
      <alignment horizontal="right" vertical="center" wrapText="1"/>
    </xf>
    <xf numFmtId="168" fontId="1" fillId="0" borderId="98" xfId="0" applyNumberFormat="1" applyFont="1" applyBorder="1" applyAlignment="1">
      <alignment horizontal="right" vertical="center" wrapText="1"/>
    </xf>
    <xf numFmtId="0" fontId="10" fillId="0" borderId="65" xfId="0" applyFont="1" applyBorder="1" applyAlignment="1">
      <alignment horizontal="right" vertical="center"/>
    </xf>
    <xf numFmtId="0" fontId="10" fillId="0" borderId="90" xfId="0" applyFont="1" applyBorder="1" applyAlignment="1">
      <alignment horizontal="right" vertical="center"/>
    </xf>
    <xf numFmtId="0" fontId="10" fillId="0" borderId="97" xfId="0" applyFont="1" applyBorder="1" applyAlignment="1">
      <alignment horizontal="right" vertical="center"/>
    </xf>
    <xf numFmtId="168" fontId="10" fillId="8" borderId="84" xfId="0" applyNumberFormat="1" applyFont="1" applyFill="1" applyBorder="1" applyAlignment="1">
      <alignment horizontal="right" vertical="center" wrapText="1"/>
    </xf>
    <xf numFmtId="10" fontId="10" fillId="8" borderId="67" xfId="0" applyNumberFormat="1" applyFont="1" applyFill="1" applyBorder="1" applyAlignment="1">
      <alignment vertical="center" wrapText="1"/>
    </xf>
    <xf numFmtId="0" fontId="10" fillId="0" borderId="7" xfId="0" applyFont="1" applyBorder="1" applyAlignment="1">
      <alignment horizontal="left" wrapText="1"/>
    </xf>
    <xf numFmtId="0" fontId="1" fillId="0" borderId="7" xfId="0" applyFont="1" applyBorder="1" applyAlignment="1">
      <alignment horizontal="left"/>
    </xf>
    <xf numFmtId="0" fontId="1" fillId="0" borderId="0" xfId="0" applyFont="1" applyAlignment="1">
      <alignment horizontal="center" vertical="top" wrapText="1"/>
    </xf>
    <xf numFmtId="0" fontId="1" fillId="0" borderId="0" xfId="0" applyFont="1" applyAlignment="1">
      <alignment horizontal="right" vertical="top" wrapText="1"/>
    </xf>
    <xf numFmtId="0" fontId="1" fillId="0" borderId="0" xfId="0" applyFont="1" applyAlignment="1">
      <alignment horizontal="center" vertical="center" wrapText="1"/>
    </xf>
    <xf numFmtId="0" fontId="1" fillId="0" borderId="0" xfId="0" applyFont="1" applyAlignment="1">
      <alignment horizontal="right" wrapText="1"/>
    </xf>
    <xf numFmtId="0" fontId="10" fillId="0" borderId="0" xfId="0" applyFont="1" applyAlignment="1">
      <alignment horizontal="left" wrapText="1"/>
    </xf>
    <xf numFmtId="0" fontId="19" fillId="0" borderId="0" xfId="0" applyFont="1" applyAlignment="1">
      <alignment horizontal="left" vertical="top" wrapText="1"/>
    </xf>
    <xf numFmtId="0" fontId="1" fillId="0" borderId="7" xfId="0" applyFont="1" applyBorder="1" applyAlignment="1">
      <alignment horizontal="left" wrapText="1"/>
    </xf>
    <xf numFmtId="0" fontId="10" fillId="0" borderId="0" xfId="0" applyFont="1" applyAlignment="1">
      <alignment horizontal="right" vertical="center"/>
    </xf>
    <xf numFmtId="0" fontId="10" fillId="0" borderId="55" xfId="0" applyFont="1" applyBorder="1" applyAlignment="1">
      <alignment horizontal="right" vertical="center" wrapText="1"/>
    </xf>
    <xf numFmtId="42" fontId="10" fillId="0" borderId="67" xfId="0" applyNumberFormat="1" applyFont="1" applyBorder="1" applyAlignment="1">
      <alignment horizontal="right" vertical="center" wrapText="1"/>
    </xf>
    <xf numFmtId="10" fontId="1" fillId="0" borderId="83" xfId="0" applyNumberFormat="1" applyFont="1" applyBorder="1" applyAlignment="1">
      <alignment vertical="center" wrapText="1"/>
    </xf>
    <xf numFmtId="0" fontId="4" fillId="10" borderId="0" xfId="0" applyFont="1" applyFill="1" applyProtection="1">
      <protection locked="0"/>
    </xf>
    <xf numFmtId="2" fontId="4" fillId="10" borderId="0" xfId="0" applyNumberFormat="1" applyFont="1" applyFill="1" applyAlignment="1">
      <alignment horizontal="center"/>
    </xf>
    <xf numFmtId="0" fontId="4" fillId="10" borderId="0" xfId="0" applyFont="1" applyFill="1" applyAlignment="1">
      <alignment horizontal="left"/>
    </xf>
    <xf numFmtId="165" fontId="4" fillId="10" borderId="0" xfId="0" applyNumberFormat="1" applyFont="1" applyFill="1"/>
    <xf numFmtId="165" fontId="4" fillId="10" borderId="0" xfId="0" applyNumberFormat="1" applyFont="1" applyFill="1" applyAlignment="1">
      <alignment horizontal="right"/>
    </xf>
    <xf numFmtId="0" fontId="2" fillId="10" borderId="0" xfId="0" applyFont="1" applyFill="1"/>
    <xf numFmtId="0" fontId="5" fillId="10" borderId="0" xfId="0" applyFont="1" applyFill="1"/>
    <xf numFmtId="49" fontId="9" fillId="2" borderId="1" xfId="0" applyNumberFormat="1" applyFont="1" applyFill="1" applyBorder="1" applyAlignment="1">
      <alignment horizontal="center" vertical="center" wrapText="1"/>
    </xf>
    <xf numFmtId="165" fontId="9" fillId="2" borderId="1" xfId="0" applyNumberFormat="1" applyFont="1" applyFill="1" applyBorder="1" applyAlignment="1">
      <alignment horizontal="center" vertical="center" wrapText="1"/>
    </xf>
    <xf numFmtId="0" fontId="4" fillId="0" borderId="0" xfId="0" applyFont="1" applyAlignment="1">
      <alignment vertical="center"/>
    </xf>
    <xf numFmtId="166" fontId="4" fillId="0" borderId="102" xfId="0" applyNumberFormat="1" applyFont="1" applyBorder="1" applyAlignment="1">
      <alignment horizontal="center"/>
    </xf>
    <xf numFmtId="0" fontId="4" fillId="4" borderId="102" xfId="0" applyFont="1" applyFill="1" applyBorder="1"/>
    <xf numFmtId="165" fontId="4" fillId="5" borderId="102" xfId="0" applyNumberFormat="1" applyFont="1" applyFill="1" applyBorder="1" applyAlignment="1">
      <alignment vertical="center"/>
    </xf>
    <xf numFmtId="165" fontId="4" fillId="5" borderId="102" xfId="0" applyNumberFormat="1" applyFont="1" applyFill="1" applyBorder="1" applyAlignment="1">
      <alignment horizontal="center" vertical="center"/>
    </xf>
    <xf numFmtId="165" fontId="4" fillId="0" borderId="102" xfId="0" applyNumberFormat="1" applyFont="1" applyBorder="1" applyAlignment="1">
      <alignment horizontal="right" vertical="center"/>
    </xf>
    <xf numFmtId="164" fontId="9" fillId="0" borderId="8" xfId="0" applyNumberFormat="1" applyFont="1" applyBorder="1" applyAlignment="1">
      <alignment horizontal="center"/>
    </xf>
    <xf numFmtId="0" fontId="9" fillId="0" borderId="8" xfId="0" applyFont="1" applyBorder="1"/>
    <xf numFmtId="164" fontId="9" fillId="0" borderId="102" xfId="0" applyNumberFormat="1" applyFont="1" applyBorder="1" applyAlignment="1">
      <alignment horizontal="center"/>
    </xf>
    <xf numFmtId="166" fontId="4" fillId="0" borderId="8" xfId="0" applyNumberFormat="1" applyFont="1" applyBorder="1" applyAlignment="1">
      <alignment horizontal="center"/>
    </xf>
    <xf numFmtId="0" fontId="4" fillId="0" borderId="8" xfId="0" applyFont="1" applyBorder="1"/>
    <xf numFmtId="165" fontId="4" fillId="5" borderId="8" xfId="0" applyNumberFormat="1" applyFont="1" applyFill="1" applyBorder="1" applyAlignment="1">
      <alignment vertical="center"/>
    </xf>
    <xf numFmtId="165" fontId="4" fillId="5" borderId="37" xfId="0" applyNumberFormat="1" applyFont="1" applyFill="1" applyBorder="1" applyAlignment="1">
      <alignment horizontal="center" vertical="center"/>
    </xf>
    <xf numFmtId="165" fontId="4" fillId="0" borderId="8" xfId="0" applyNumberFormat="1" applyFont="1" applyBorder="1" applyAlignment="1">
      <alignment horizontal="right" vertical="center"/>
    </xf>
    <xf numFmtId="165" fontId="4" fillId="5" borderId="36" xfId="0" applyNumberFormat="1" applyFont="1" applyFill="1" applyBorder="1" applyAlignment="1">
      <alignment horizontal="center" vertical="center"/>
    </xf>
    <xf numFmtId="0" fontId="4" fillId="0" borderId="9" xfId="0" applyFont="1" applyBorder="1"/>
    <xf numFmtId="2" fontId="4" fillId="0" borderId="8" xfId="0" applyNumberFormat="1" applyFont="1" applyBorder="1" applyAlignment="1">
      <alignment horizontal="center"/>
    </xf>
    <xf numFmtId="0" fontId="1" fillId="0" borderId="21" xfId="0" applyFont="1" applyBorder="1" applyAlignment="1">
      <alignment horizontal="left"/>
    </xf>
    <xf numFmtId="2" fontId="9" fillId="3" borderId="8" xfId="0" applyNumberFormat="1" applyFont="1" applyFill="1" applyBorder="1" applyAlignment="1">
      <alignment horizontal="center" vertical="center"/>
    </xf>
    <xf numFmtId="0" fontId="9" fillId="3" borderId="8" xfId="0" applyFont="1" applyFill="1" applyBorder="1" applyAlignment="1">
      <alignment vertical="center"/>
    </xf>
    <xf numFmtId="165" fontId="9" fillId="3" borderId="8" xfId="0" applyNumberFormat="1" applyFont="1" applyFill="1" applyBorder="1" applyAlignment="1">
      <alignment horizontal="center" vertical="center"/>
    </xf>
    <xf numFmtId="165" fontId="9" fillId="3" borderId="0" xfId="0" applyNumberFormat="1" applyFont="1" applyFill="1" applyAlignment="1">
      <alignment horizontal="center" vertical="center"/>
    </xf>
    <xf numFmtId="165" fontId="9" fillId="3" borderId="8" xfId="0" applyNumberFormat="1" applyFont="1" applyFill="1" applyBorder="1" applyAlignment="1">
      <alignment horizontal="center" vertical="center" wrapText="1"/>
    </xf>
    <xf numFmtId="165" fontId="6" fillId="3" borderId="8" xfId="0" applyNumberFormat="1" applyFont="1" applyFill="1" applyBorder="1" applyAlignment="1" applyProtection="1">
      <alignment horizontal="center" vertical="center" wrapText="1"/>
      <protection locked="0"/>
    </xf>
    <xf numFmtId="165" fontId="6" fillId="0" borderId="0" xfId="0" applyNumberFormat="1" applyFont="1" applyAlignment="1" applyProtection="1">
      <alignment horizontal="center" vertical="center" wrapText="1"/>
      <protection locked="0"/>
    </xf>
    <xf numFmtId="0" fontId="9" fillId="3" borderId="9" xfId="0" applyFont="1" applyFill="1" applyBorder="1" applyAlignment="1">
      <alignment horizontal="center" vertical="center"/>
    </xf>
    <xf numFmtId="0" fontId="9" fillId="3" borderId="10" xfId="0" applyFont="1" applyFill="1" applyBorder="1" applyAlignment="1">
      <alignment horizontal="center" vertical="center" wrapText="1"/>
    </xf>
    <xf numFmtId="0" fontId="9" fillId="0" borderId="11" xfId="0" applyFont="1" applyBorder="1" applyAlignment="1">
      <alignment horizontal="center" vertical="center" wrapText="1"/>
    </xf>
    <xf numFmtId="0" fontId="9" fillId="0" borderId="0" xfId="0" applyFont="1" applyAlignment="1">
      <alignment vertical="center"/>
    </xf>
    <xf numFmtId="0" fontId="4" fillId="0" borderId="7" xfId="0" applyFont="1" applyBorder="1" applyAlignment="1">
      <alignment vertical="center"/>
    </xf>
    <xf numFmtId="3" fontId="5" fillId="3" borderId="1" xfId="0" applyNumberFormat="1" applyFont="1" applyFill="1" applyBorder="1" applyAlignment="1">
      <alignment horizontal="center" vertical="center"/>
    </xf>
    <xf numFmtId="3" fontId="5" fillId="3" borderId="3" xfId="0" applyNumberFormat="1" applyFont="1" applyFill="1" applyBorder="1" applyAlignment="1">
      <alignment horizontal="center" vertical="center"/>
    </xf>
    <xf numFmtId="3" fontId="5" fillId="3" borderId="2" xfId="0" applyNumberFormat="1" applyFont="1" applyFill="1" applyBorder="1" applyAlignment="1">
      <alignment horizontal="center" vertical="center"/>
    </xf>
    <xf numFmtId="3" fontId="5" fillId="3" borderId="4" xfId="0" applyNumberFormat="1" applyFont="1" applyFill="1" applyBorder="1" applyAlignment="1">
      <alignment horizontal="center" vertical="center"/>
    </xf>
    <xf numFmtId="0" fontId="5" fillId="3" borderId="1"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4" xfId="0" applyFont="1" applyFill="1" applyBorder="1" applyAlignment="1">
      <alignment horizontal="center" vertical="center"/>
    </xf>
    <xf numFmtId="0" fontId="4" fillId="4" borderId="35" xfId="0" applyFont="1" applyFill="1" applyBorder="1"/>
    <xf numFmtId="0" fontId="4" fillId="4" borderId="5" xfId="0" applyFont="1" applyFill="1" applyBorder="1"/>
    <xf numFmtId="0" fontId="4" fillId="11" borderId="5" xfId="0" applyFont="1" applyFill="1" applyBorder="1"/>
    <xf numFmtId="170" fontId="4" fillId="0" borderId="1" xfId="1" applyNumberFormat="1" applyFont="1" applyFill="1" applyBorder="1" applyAlignment="1">
      <alignment horizontal="center"/>
    </xf>
    <xf numFmtId="170" fontId="4" fillId="0" borderId="5" xfId="1" applyNumberFormat="1" applyFont="1" applyFill="1" applyBorder="1"/>
    <xf numFmtId="2" fontId="9" fillId="0" borderId="0" xfId="0" applyNumberFormat="1" applyFont="1" applyAlignment="1">
      <alignment horizontal="center"/>
    </xf>
    <xf numFmtId="165" fontId="4" fillId="0" borderId="1" xfId="0" applyNumberFormat="1" applyFont="1" applyBorder="1" applyAlignment="1">
      <alignment vertical="center"/>
    </xf>
    <xf numFmtId="166" fontId="4" fillId="0" borderId="1" xfId="0" applyNumberFormat="1" applyFont="1" applyBorder="1" applyAlignment="1">
      <alignment horizontal="left" vertical="center"/>
    </xf>
    <xf numFmtId="0" fontId="0" fillId="0" borderId="1" xfId="0" applyBorder="1" applyAlignment="1">
      <alignment horizontal="left" vertical="center"/>
    </xf>
    <xf numFmtId="0" fontId="10" fillId="0" borderId="7" xfId="0" applyFont="1" applyBorder="1" applyAlignment="1">
      <alignment vertical="center"/>
    </xf>
    <xf numFmtId="165" fontId="5" fillId="0" borderId="1" xfId="0" applyNumberFormat="1" applyFont="1" applyBorder="1" applyAlignment="1">
      <alignment vertical="center"/>
    </xf>
    <xf numFmtId="165" fontId="5" fillId="0" borderId="5" xfId="0" applyNumberFormat="1" applyFont="1" applyBorder="1" applyAlignment="1">
      <alignment vertical="center"/>
    </xf>
    <xf numFmtId="165" fontId="6" fillId="0" borderId="1" xfId="0" applyNumberFormat="1" applyFont="1" applyBorder="1" applyAlignment="1">
      <alignment horizontal="right" vertical="center"/>
    </xf>
    <xf numFmtId="165" fontId="6" fillId="0" borderId="5" xfId="0" applyNumberFormat="1" applyFont="1" applyBorder="1" applyAlignment="1">
      <alignment horizontal="right" vertical="center"/>
    </xf>
    <xf numFmtId="165" fontId="6" fillId="0" borderId="1" xfId="0" applyNumberFormat="1" applyFont="1" applyBorder="1"/>
    <xf numFmtId="165" fontId="6" fillId="0" borderId="5" xfId="0" applyNumberFormat="1" applyFont="1" applyBorder="1"/>
    <xf numFmtId="165" fontId="9" fillId="3" borderId="12" xfId="0" applyNumberFormat="1" applyFont="1" applyFill="1" applyBorder="1" applyAlignment="1">
      <alignment horizontal="right"/>
    </xf>
    <xf numFmtId="165" fontId="9" fillId="0" borderId="12" xfId="0" applyNumberFormat="1" applyFont="1" applyBorder="1" applyAlignment="1">
      <alignment horizontal="right"/>
    </xf>
    <xf numFmtId="3" fontId="6" fillId="0" borderId="91" xfId="0" applyNumberFormat="1" applyFont="1" applyBorder="1" applyAlignment="1">
      <alignment horizontal="center" vertical="center"/>
    </xf>
    <xf numFmtId="3" fontId="6" fillId="0" borderId="66" xfId="0" applyNumberFormat="1" applyFont="1" applyBorder="1" applyAlignment="1">
      <alignment horizontal="center" vertical="center"/>
    </xf>
    <xf numFmtId="3" fontId="6" fillId="0" borderId="92" xfId="0" applyNumberFormat="1" applyFont="1" applyBorder="1" applyAlignment="1">
      <alignment horizontal="center" vertical="center"/>
    </xf>
    <xf numFmtId="165" fontId="4" fillId="5" borderId="20" xfId="0" applyNumberFormat="1" applyFont="1" applyFill="1" applyBorder="1" applyAlignment="1">
      <alignment vertical="center"/>
    </xf>
    <xf numFmtId="165" fontId="4" fillId="5" borderId="92" xfId="0" applyNumberFormat="1" applyFont="1" applyFill="1" applyBorder="1" applyAlignment="1">
      <alignment vertical="center"/>
    </xf>
    <xf numFmtId="0" fontId="1" fillId="5" borderId="7" xfId="0" applyFont="1" applyFill="1" applyBorder="1" applyAlignment="1">
      <alignment horizontal="left"/>
    </xf>
    <xf numFmtId="0" fontId="2" fillId="5" borderId="7" xfId="0" applyFont="1" applyFill="1" applyBorder="1" applyAlignment="1">
      <alignment horizontal="left"/>
    </xf>
    <xf numFmtId="0" fontId="1" fillId="5" borderId="21" xfId="0" applyFont="1" applyFill="1" applyBorder="1" applyAlignment="1">
      <alignment horizontal="left"/>
    </xf>
    <xf numFmtId="0" fontId="2" fillId="5" borderId="21" xfId="0" applyFont="1" applyFill="1" applyBorder="1" applyAlignment="1">
      <alignment horizontal="left"/>
    </xf>
    <xf numFmtId="0" fontId="4" fillId="8" borderId="1" xfId="0" applyFont="1" applyFill="1" applyBorder="1" applyAlignment="1">
      <alignment vertical="center" wrapText="1"/>
    </xf>
    <xf numFmtId="0" fontId="4" fillId="8" borderId="1" xfId="0" applyFont="1" applyFill="1" applyBorder="1" applyAlignment="1">
      <alignment horizontal="left" vertical="center" wrapText="1"/>
    </xf>
    <xf numFmtId="0" fontId="4" fillId="5" borderId="10" xfId="0" applyFont="1" applyFill="1" applyBorder="1" applyAlignment="1">
      <alignment horizontal="right"/>
    </xf>
    <xf numFmtId="0" fontId="4" fillId="5" borderId="91" xfId="0" applyFont="1" applyFill="1" applyBorder="1" applyAlignment="1">
      <alignment horizontal="right"/>
    </xf>
    <xf numFmtId="3" fontId="6" fillId="3" borderId="1" xfId="0" applyNumberFormat="1" applyFont="1" applyFill="1" applyBorder="1" applyAlignment="1">
      <alignment horizontal="center" vertical="center"/>
    </xf>
    <xf numFmtId="3" fontId="6" fillId="3" borderId="3" xfId="0" applyNumberFormat="1" applyFont="1" applyFill="1" applyBorder="1" applyAlignment="1">
      <alignment horizontal="center" vertical="center"/>
    </xf>
    <xf numFmtId="3" fontId="6" fillId="3" borderId="4" xfId="0" applyNumberFormat="1" applyFont="1" applyFill="1" applyBorder="1" applyAlignment="1">
      <alignment horizontal="center" vertical="center"/>
    </xf>
    <xf numFmtId="0" fontId="4" fillId="0" borderId="35" xfId="0" applyFont="1" applyBorder="1"/>
    <xf numFmtId="49" fontId="1" fillId="0" borderId="1" xfId="0" applyNumberFormat="1" applyFont="1" applyBorder="1" applyAlignment="1" applyProtection="1">
      <alignment horizontal="center"/>
      <protection locked="0"/>
    </xf>
    <xf numFmtId="170" fontId="4" fillId="0" borderId="5" xfId="1" applyNumberFormat="1" applyFont="1" applyFill="1" applyBorder="1" applyAlignment="1">
      <alignment horizontal="left"/>
    </xf>
    <xf numFmtId="2" fontId="1" fillId="6" borderId="0" xfId="0" applyNumberFormat="1" applyFont="1" applyFill="1" applyAlignment="1">
      <alignment horizontal="center"/>
    </xf>
    <xf numFmtId="170" fontId="4" fillId="3" borderId="1" xfId="1" applyNumberFormat="1" applyFont="1" applyFill="1" applyBorder="1" applyProtection="1"/>
    <xf numFmtId="165" fontId="5" fillId="8" borderId="1" xfId="0" applyNumberFormat="1" applyFont="1" applyFill="1" applyBorder="1" applyAlignment="1">
      <alignment vertical="center"/>
    </xf>
    <xf numFmtId="165" fontId="6" fillId="8" borderId="1" xfId="0" applyNumberFormat="1" applyFont="1" applyFill="1" applyBorder="1" applyAlignment="1">
      <alignment horizontal="right" vertical="center"/>
    </xf>
    <xf numFmtId="165" fontId="6" fillId="8" borderId="1" xfId="0" applyNumberFormat="1" applyFont="1" applyFill="1" applyBorder="1"/>
    <xf numFmtId="165" fontId="6" fillId="8" borderId="10" xfId="0" applyNumberFormat="1" applyFont="1" applyFill="1" applyBorder="1" applyAlignment="1">
      <alignment horizontal="right" vertical="center"/>
    </xf>
    <xf numFmtId="165" fontId="5" fillId="8" borderId="10" xfId="0" applyNumberFormat="1" applyFont="1" applyFill="1" applyBorder="1" applyAlignment="1">
      <alignment vertical="center"/>
    </xf>
    <xf numFmtId="165" fontId="6" fillId="8" borderId="10" xfId="0" applyNumberFormat="1" applyFont="1" applyFill="1" applyBorder="1"/>
    <xf numFmtId="0" fontId="9" fillId="3" borderId="8" xfId="0" applyFont="1" applyFill="1" applyBorder="1" applyAlignment="1">
      <alignment horizontal="center" vertical="center"/>
    </xf>
    <xf numFmtId="0" fontId="9" fillId="3" borderId="8" xfId="0" applyFont="1" applyFill="1" applyBorder="1" applyAlignment="1">
      <alignment horizontal="center" vertical="center" wrapText="1"/>
    </xf>
    <xf numFmtId="165" fontId="9" fillId="0" borderId="26" xfId="0" applyNumberFormat="1" applyFont="1" applyBorder="1" applyAlignment="1">
      <alignment horizontal="right"/>
    </xf>
    <xf numFmtId="0" fontId="9" fillId="3" borderId="9" xfId="0" applyFont="1" applyFill="1" applyBorder="1" applyAlignment="1">
      <alignment horizontal="center" vertical="center" wrapText="1"/>
    </xf>
    <xf numFmtId="165" fontId="9" fillId="0" borderId="0" xfId="0" applyNumberFormat="1" applyFont="1" applyAlignment="1">
      <alignment horizontal="right"/>
    </xf>
    <xf numFmtId="0" fontId="9" fillId="0" borderId="0" xfId="0" applyFont="1" applyAlignment="1">
      <alignment horizontal="left" vertical="center"/>
    </xf>
    <xf numFmtId="0" fontId="4" fillId="0" borderId="0" xfId="0" applyFont="1" applyAlignment="1">
      <alignment horizontal="right"/>
    </xf>
    <xf numFmtId="2" fontId="4" fillId="12" borderId="103" xfId="0" applyNumberFormat="1" applyFont="1" applyFill="1" applyBorder="1" applyAlignment="1">
      <alignment horizontal="center" vertical="center"/>
    </xf>
    <xf numFmtId="165" fontId="10" fillId="12" borderId="67" xfId="0" applyNumberFormat="1" applyFont="1" applyFill="1" applyBorder="1" applyAlignment="1">
      <alignment vertical="center"/>
    </xf>
    <xf numFmtId="165" fontId="4" fillId="5" borderId="10" xfId="0" applyNumberFormat="1" applyFont="1" applyFill="1" applyBorder="1" applyAlignment="1">
      <alignment vertical="center"/>
    </xf>
    <xf numFmtId="165" fontId="4" fillId="5" borderId="91" xfId="0" applyNumberFormat="1" applyFont="1" applyFill="1" applyBorder="1" applyAlignment="1">
      <alignment vertical="center"/>
    </xf>
    <xf numFmtId="165" fontId="10" fillId="12" borderId="104" xfId="0" applyNumberFormat="1" applyFont="1" applyFill="1" applyBorder="1" applyAlignment="1">
      <alignment vertical="center"/>
    </xf>
    <xf numFmtId="165" fontId="10" fillId="0" borderId="0" xfId="0" applyNumberFormat="1" applyFont="1"/>
    <xf numFmtId="3" fontId="6" fillId="0" borderId="0" xfId="0" applyNumberFormat="1" applyFont="1" applyAlignment="1">
      <alignment horizontal="center" vertical="center"/>
    </xf>
    <xf numFmtId="0" fontId="10" fillId="0" borderId="0" xfId="0" applyFont="1" applyAlignment="1">
      <alignment horizontal="left"/>
    </xf>
    <xf numFmtId="2" fontId="2" fillId="0" borderId="0" xfId="0" applyNumberFormat="1" applyFont="1"/>
    <xf numFmtId="0" fontId="5" fillId="0" borderId="99" xfId="0" applyFont="1" applyBorder="1" applyAlignment="1">
      <alignment horizontal="center" vertical="center"/>
    </xf>
    <xf numFmtId="0" fontId="5" fillId="0" borderId="100" xfId="0" applyFont="1" applyBorder="1" applyAlignment="1">
      <alignment horizontal="center" vertical="center"/>
    </xf>
    <xf numFmtId="0" fontId="5" fillId="0" borderId="101" xfId="0" applyFont="1" applyBorder="1" applyAlignment="1">
      <alignment horizontal="center" vertical="center"/>
    </xf>
    <xf numFmtId="165" fontId="21" fillId="0" borderId="0" xfId="0" applyNumberFormat="1" applyFont="1" applyAlignment="1">
      <alignment vertical="center"/>
    </xf>
    <xf numFmtId="165" fontId="10" fillId="0" borderId="0" xfId="0" applyNumberFormat="1" applyFont="1" applyAlignment="1">
      <alignment vertical="center"/>
    </xf>
    <xf numFmtId="165" fontId="6" fillId="0" borderId="33" xfId="0" applyNumberFormat="1" applyFont="1" applyBorder="1" applyAlignment="1">
      <alignment horizontal="right" vertical="center"/>
    </xf>
    <xf numFmtId="165" fontId="5" fillId="8" borderId="5" xfId="0" applyNumberFormat="1" applyFont="1" applyFill="1" applyBorder="1" applyAlignment="1">
      <alignment vertical="center"/>
    </xf>
    <xf numFmtId="165" fontId="6" fillId="8" borderId="5" xfId="0" applyNumberFormat="1" applyFont="1" applyFill="1" applyBorder="1" applyAlignment="1">
      <alignment horizontal="right" vertical="center"/>
    </xf>
    <xf numFmtId="165" fontId="6" fillId="8" borderId="5" xfId="0" applyNumberFormat="1" applyFont="1" applyFill="1" applyBorder="1"/>
    <xf numFmtId="2" fontId="10" fillId="12" borderId="30" xfId="0" applyNumberFormat="1" applyFont="1" applyFill="1" applyBorder="1" applyAlignment="1">
      <alignment horizontal="right" vertical="center" wrapText="1"/>
    </xf>
    <xf numFmtId="165" fontId="10" fillId="12" borderId="19" xfId="0" applyNumberFormat="1" applyFont="1" applyFill="1" applyBorder="1" applyAlignment="1">
      <alignment vertical="center"/>
    </xf>
    <xf numFmtId="165" fontId="6" fillId="0" borderId="0" xfId="0" applyNumberFormat="1" applyFont="1" applyAlignment="1">
      <alignment horizontal="right" vertical="center"/>
    </xf>
    <xf numFmtId="0" fontId="1" fillId="0" borderId="7" xfId="0" applyFont="1" applyBorder="1" applyAlignment="1" applyProtection="1">
      <alignment horizontal="center"/>
      <protection locked="0"/>
    </xf>
    <xf numFmtId="0" fontId="4" fillId="0" borderId="7" xfId="0" applyFont="1" applyBorder="1" applyAlignment="1" applyProtection="1">
      <alignment horizontal="center"/>
      <protection locked="0"/>
    </xf>
    <xf numFmtId="0" fontId="4" fillId="0" borderId="7" xfId="0" applyFont="1" applyBorder="1" applyProtection="1">
      <protection locked="0"/>
    </xf>
    <xf numFmtId="167" fontId="4" fillId="0" borderId="7" xfId="0" applyNumberFormat="1" applyFont="1" applyBorder="1" applyAlignment="1" applyProtection="1">
      <alignment horizontal="left"/>
      <protection locked="0"/>
    </xf>
    <xf numFmtId="0" fontId="9" fillId="0" borderId="0" xfId="0" applyFont="1" applyProtection="1">
      <protection locked="0"/>
    </xf>
    <xf numFmtId="0" fontId="1" fillId="0" borderId="0" xfId="0" applyFont="1" applyAlignment="1" applyProtection="1">
      <alignment horizontal="center"/>
      <protection locked="0"/>
    </xf>
    <xf numFmtId="0" fontId="1" fillId="0" borderId="0" xfId="0" applyFont="1" applyProtection="1">
      <protection locked="0"/>
    </xf>
    <xf numFmtId="171" fontId="1" fillId="0" borderId="0" xfId="1" applyNumberFormat="1" applyFont="1" applyProtection="1">
      <protection locked="0"/>
    </xf>
    <xf numFmtId="0" fontId="10" fillId="0" borderId="0" xfId="0" applyFont="1" applyProtection="1">
      <protection locked="0"/>
    </xf>
    <xf numFmtId="0" fontId="1" fillId="0" borderId="6" xfId="0" applyFont="1" applyBorder="1" applyProtection="1">
      <protection locked="0"/>
    </xf>
    <xf numFmtId="0" fontId="0" fillId="0" borderId="6" xfId="0" applyBorder="1" applyProtection="1">
      <protection locked="0"/>
    </xf>
    <xf numFmtId="171" fontId="1" fillId="0" borderId="0" xfId="1" applyNumberFormat="1" applyFont="1" applyFill="1" applyBorder="1" applyAlignment="1" applyProtection="1">
      <protection locked="0"/>
    </xf>
    <xf numFmtId="0" fontId="4" fillId="0" borderId="0" xfId="0" applyFont="1" applyAlignment="1" applyProtection="1">
      <alignment horizontal="center"/>
      <protection locked="0"/>
    </xf>
    <xf numFmtId="49" fontId="9" fillId="3" borderId="20" xfId="0" applyNumberFormat="1" applyFont="1" applyFill="1" applyBorder="1" applyAlignment="1">
      <alignment horizontal="center" vertical="center" wrapText="1"/>
    </xf>
    <xf numFmtId="49" fontId="9" fillId="3" borderId="1" xfId="0" applyNumberFormat="1" applyFont="1" applyFill="1" applyBorder="1" applyAlignment="1">
      <alignment horizontal="center" vertical="center" wrapText="1"/>
    </xf>
    <xf numFmtId="49" fontId="9" fillId="3" borderId="5" xfId="0" applyNumberFormat="1" applyFont="1" applyFill="1" applyBorder="1" applyAlignment="1">
      <alignment horizontal="center" vertical="center" wrapText="1"/>
    </xf>
    <xf numFmtId="49" fontId="9" fillId="3" borderId="10" xfId="0" applyNumberFormat="1" applyFont="1" applyFill="1" applyBorder="1" applyAlignment="1">
      <alignment horizontal="center" vertical="center" wrapText="1"/>
    </xf>
    <xf numFmtId="0" fontId="0" fillId="0" borderId="76" xfId="0" applyBorder="1" applyAlignment="1">
      <alignment horizontal="left" vertical="center"/>
    </xf>
    <xf numFmtId="0" fontId="1" fillId="0" borderId="57" xfId="0" applyFont="1" applyBorder="1" applyAlignment="1">
      <alignment horizontal="left" vertical="center" wrapText="1"/>
    </xf>
    <xf numFmtId="0" fontId="0" fillId="0" borderId="59" xfId="0" applyBorder="1" applyAlignment="1">
      <alignment horizontal="left" vertical="center"/>
    </xf>
    <xf numFmtId="0" fontId="1" fillId="0" borderId="74" xfId="0" applyFont="1" applyBorder="1" applyAlignment="1">
      <alignment horizontal="left" vertical="center" wrapText="1"/>
    </xf>
    <xf numFmtId="0" fontId="9" fillId="3" borderId="22" xfId="0" applyFont="1" applyFill="1" applyBorder="1" applyAlignment="1">
      <alignment horizontal="right" vertical="center"/>
    </xf>
    <xf numFmtId="0" fontId="9" fillId="3" borderId="12" xfId="0" applyFont="1" applyFill="1" applyBorder="1" applyAlignment="1">
      <alignment horizontal="right" vertical="center"/>
    </xf>
    <xf numFmtId="171" fontId="1" fillId="0" borderId="0" xfId="1" applyNumberFormat="1" applyFont="1" applyBorder="1"/>
    <xf numFmtId="0" fontId="9" fillId="0" borderId="0" xfId="0" applyFont="1" applyAlignment="1">
      <alignment horizontal="right" vertical="center"/>
    </xf>
    <xf numFmtId="0" fontId="10" fillId="3" borderId="2" xfId="0" applyFont="1" applyFill="1" applyBorder="1" applyAlignment="1">
      <alignment horizontal="right"/>
    </xf>
    <xf numFmtId="0" fontId="9" fillId="0" borderId="5" xfId="0" applyFont="1" applyBorder="1" applyAlignment="1">
      <alignment horizontal="right"/>
    </xf>
    <xf numFmtId="0" fontId="0" fillId="0" borderId="0" xfId="0" applyAlignment="1">
      <alignment horizontal="left" vertical="center"/>
    </xf>
    <xf numFmtId="0" fontId="0" fillId="0" borderId="74" xfId="0" applyBorder="1" applyAlignment="1">
      <alignment horizontal="left" vertical="center"/>
    </xf>
    <xf numFmtId="168" fontId="1" fillId="0" borderId="45" xfId="0" applyNumberFormat="1" applyFont="1" applyBorder="1" applyAlignment="1">
      <alignment horizontal="right" vertical="center" wrapText="1"/>
    </xf>
    <xf numFmtId="168" fontId="1" fillId="9" borderId="87" xfId="0" applyNumberFormat="1" applyFont="1" applyFill="1" applyBorder="1" applyAlignment="1">
      <alignment horizontal="right" vertical="center" wrapText="1"/>
    </xf>
    <xf numFmtId="10" fontId="1" fillId="9" borderId="73" xfId="0" applyNumberFormat="1" applyFont="1" applyFill="1" applyBorder="1" applyAlignment="1">
      <alignment vertical="center" wrapText="1"/>
    </xf>
    <xf numFmtId="165" fontId="4" fillId="3" borderId="20" xfId="0" applyNumberFormat="1" applyFont="1" applyFill="1" applyBorder="1" applyAlignment="1">
      <alignment vertical="center"/>
    </xf>
    <xf numFmtId="165" fontId="4" fillId="3" borderId="92" xfId="0" applyNumberFormat="1" applyFont="1" applyFill="1" applyBorder="1" applyAlignment="1">
      <alignment vertical="center"/>
    </xf>
    <xf numFmtId="0" fontId="24" fillId="0" borderId="0" xfId="0" applyFont="1"/>
    <xf numFmtId="165" fontId="10" fillId="0" borderId="33" xfId="0" applyNumberFormat="1" applyFont="1" applyBorder="1"/>
    <xf numFmtId="165" fontId="4" fillId="12" borderId="55" xfId="0" applyNumberFormat="1" applyFont="1" applyFill="1" applyBorder="1" applyAlignment="1">
      <alignment horizontal="center" vertical="center" wrapText="1"/>
    </xf>
    <xf numFmtId="0" fontId="10" fillId="3" borderId="1" xfId="0" applyFont="1" applyFill="1" applyBorder="1" applyAlignment="1">
      <alignment horizontal="right"/>
    </xf>
    <xf numFmtId="0" fontId="4" fillId="6" borderId="0" xfId="0" applyFont="1" applyFill="1"/>
    <xf numFmtId="0" fontId="5" fillId="0" borderId="1" xfId="0" applyFont="1" applyBorder="1"/>
    <xf numFmtId="0" fontId="6" fillId="0" borderId="1" xfId="0" applyFont="1" applyBorder="1"/>
    <xf numFmtId="0" fontId="6" fillId="3" borderId="1" xfId="0" applyFont="1" applyFill="1" applyBorder="1" applyAlignment="1">
      <alignment horizontal="right"/>
    </xf>
    <xf numFmtId="0" fontId="6" fillId="3" borderId="12" xfId="0" applyFont="1" applyFill="1" applyBorder="1" applyAlignment="1">
      <alignment horizontal="right"/>
    </xf>
    <xf numFmtId="0" fontId="6" fillId="0" borderId="0" xfId="0" applyFont="1" applyAlignment="1">
      <alignment horizontal="right"/>
    </xf>
    <xf numFmtId="0" fontId="2" fillId="0" borderId="7" xfId="0" applyFont="1" applyBorder="1"/>
    <xf numFmtId="0" fontId="4" fillId="0" borderId="7" xfId="0" applyFont="1" applyBorder="1"/>
    <xf numFmtId="0" fontId="4" fillId="0" borderId="7" xfId="0" applyFont="1" applyBorder="1" applyAlignment="1">
      <alignment horizontal="left"/>
    </xf>
    <xf numFmtId="0" fontId="6" fillId="0" borderId="1" xfId="0" applyFont="1" applyBorder="1" applyAlignment="1">
      <alignment horizontal="right"/>
    </xf>
    <xf numFmtId="0" fontId="9" fillId="8" borderId="1" xfId="0" applyFont="1" applyFill="1" applyBorder="1"/>
    <xf numFmtId="171" fontId="1" fillId="0" borderId="0" xfId="1" applyNumberFormat="1" applyFont="1" applyProtection="1"/>
    <xf numFmtId="2" fontId="5" fillId="12" borderId="103" xfId="0" applyNumberFormat="1" applyFont="1" applyFill="1" applyBorder="1" applyAlignment="1">
      <alignment horizontal="center" vertical="center"/>
    </xf>
    <xf numFmtId="165" fontId="5" fillId="12" borderId="55" xfId="0" applyNumberFormat="1" applyFont="1" applyFill="1" applyBorder="1" applyAlignment="1">
      <alignment horizontal="center" vertical="center" wrapText="1"/>
    </xf>
    <xf numFmtId="165" fontId="9" fillId="0" borderId="0" xfId="0" applyNumberFormat="1" applyFont="1" applyAlignment="1">
      <alignment horizontal="center" vertical="center" wrapText="1"/>
    </xf>
    <xf numFmtId="0" fontId="5" fillId="8" borderId="10" xfId="0" applyFont="1" applyFill="1" applyBorder="1" applyAlignment="1">
      <alignment horizontal="right"/>
    </xf>
    <xf numFmtId="165" fontId="5" fillId="8" borderId="20" xfId="0" applyNumberFormat="1" applyFont="1" applyFill="1" applyBorder="1" applyAlignment="1">
      <alignment horizontal="right"/>
    </xf>
    <xf numFmtId="165" fontId="5" fillId="0" borderId="0" xfId="0" applyNumberFormat="1" applyFont="1" applyAlignment="1">
      <alignment horizontal="right"/>
    </xf>
    <xf numFmtId="165" fontId="5" fillId="8" borderId="25" xfId="0" applyNumberFormat="1" applyFont="1" applyFill="1" applyBorder="1" applyAlignment="1">
      <alignment horizontal="right"/>
    </xf>
    <xf numFmtId="0" fontId="6" fillId="12" borderId="91" xfId="0" applyFont="1" applyFill="1" applyBorder="1" applyAlignment="1">
      <alignment horizontal="right"/>
    </xf>
    <xf numFmtId="172" fontId="6" fillId="12" borderId="92" xfId="0" applyNumberFormat="1" applyFont="1" applyFill="1" applyBorder="1"/>
    <xf numFmtId="172" fontId="6" fillId="12" borderId="106" xfId="0" applyNumberFormat="1" applyFont="1" applyFill="1" applyBorder="1"/>
    <xf numFmtId="0" fontId="6" fillId="0" borderId="0" xfId="0" applyFont="1" applyAlignment="1">
      <alignment horizontal="center"/>
    </xf>
    <xf numFmtId="172" fontId="6" fillId="0" borderId="0" xfId="0" applyNumberFormat="1" applyFont="1"/>
    <xf numFmtId="165" fontId="4" fillId="12" borderId="105" xfId="0" applyNumberFormat="1" applyFont="1" applyFill="1" applyBorder="1" applyAlignment="1">
      <alignment horizontal="center" vertical="center" wrapText="1"/>
    </xf>
    <xf numFmtId="165" fontId="4" fillId="0" borderId="0" xfId="0" applyNumberFormat="1" applyFont="1" applyAlignment="1">
      <alignment horizontal="center" vertical="center" wrapText="1"/>
    </xf>
    <xf numFmtId="165" fontId="4" fillId="12" borderId="99" xfId="0" applyNumberFormat="1" applyFont="1" applyFill="1" applyBorder="1" applyAlignment="1">
      <alignment horizontal="center" vertical="center" wrapText="1"/>
    </xf>
    <xf numFmtId="165" fontId="4" fillId="12" borderId="101" xfId="0" applyNumberFormat="1" applyFont="1" applyFill="1" applyBorder="1" applyAlignment="1">
      <alignment horizontal="center" vertical="center"/>
    </xf>
    <xf numFmtId="165" fontId="10" fillId="0" borderId="18" xfId="0" applyNumberFormat="1" applyFont="1" applyBorder="1" applyAlignment="1">
      <alignment horizontal="right" vertical="center"/>
    </xf>
    <xf numFmtId="165" fontId="10" fillId="0" borderId="107" xfId="0" applyNumberFormat="1" applyFont="1" applyBorder="1" applyAlignment="1">
      <alignment horizontal="right" vertical="center"/>
    </xf>
    <xf numFmtId="0" fontId="1" fillId="0" borderId="0" xfId="0" applyFont="1" applyAlignment="1">
      <alignment horizontal="center" vertical="center"/>
    </xf>
    <xf numFmtId="0" fontId="25" fillId="0" borderId="0" xfId="0" applyFont="1" applyAlignment="1">
      <alignment horizontal="center" vertical="center"/>
    </xf>
    <xf numFmtId="0" fontId="26" fillId="0" borderId="0" xfId="0" applyFont="1"/>
    <xf numFmtId="0" fontId="27" fillId="0" borderId="0" xfId="0" applyFont="1"/>
    <xf numFmtId="167" fontId="1" fillId="0" borderId="7" xfId="0" applyNumberFormat="1" applyFont="1" applyBorder="1" applyAlignment="1" applyProtection="1">
      <alignment horizontal="left"/>
      <protection locked="0"/>
    </xf>
    <xf numFmtId="0" fontId="10" fillId="12" borderId="30" xfId="0" applyFont="1" applyFill="1" applyBorder="1" applyAlignment="1">
      <alignment horizontal="center" vertical="center"/>
    </xf>
    <xf numFmtId="0" fontId="1" fillId="0" borderId="16" xfId="0" applyFont="1" applyBorder="1" applyAlignment="1">
      <alignment horizontal="center" vertical="center"/>
    </xf>
    <xf numFmtId="0" fontId="0" fillId="0" borderId="16" xfId="0" applyBorder="1"/>
    <xf numFmtId="0" fontId="0" fillId="0" borderId="31" xfId="0" applyBorder="1"/>
    <xf numFmtId="49" fontId="9" fillId="3" borderId="20" xfId="0" applyNumberFormat="1" applyFont="1" applyFill="1" applyBorder="1" applyAlignment="1">
      <alignment horizontal="center" vertical="center" wrapText="1"/>
    </xf>
    <xf numFmtId="49" fontId="9" fillId="3" borderId="25" xfId="0" applyNumberFormat="1" applyFont="1" applyFill="1" applyBorder="1" applyAlignment="1">
      <alignment horizontal="center" vertical="center" wrapText="1"/>
    </xf>
    <xf numFmtId="49" fontId="9" fillId="3" borderId="23" xfId="0" applyNumberFormat="1" applyFont="1" applyFill="1" applyBorder="1" applyAlignment="1">
      <alignment horizontal="center" vertical="center" wrapText="1"/>
    </xf>
    <xf numFmtId="165" fontId="9" fillId="3" borderId="26" xfId="0" applyNumberFormat="1" applyFont="1" applyFill="1" applyBorder="1" applyAlignment="1">
      <alignment horizontal="center"/>
    </xf>
    <xf numFmtId="165" fontId="9" fillId="3" borderId="27" xfId="0" applyNumberFormat="1" applyFont="1" applyFill="1" applyBorder="1" applyAlignment="1">
      <alignment horizontal="center"/>
    </xf>
    <xf numFmtId="165" fontId="9" fillId="3" borderId="28" xfId="0" applyNumberFormat="1" applyFont="1" applyFill="1" applyBorder="1" applyAlignment="1">
      <alignment horizontal="center"/>
    </xf>
    <xf numFmtId="49" fontId="9" fillId="3" borderId="1" xfId="0" applyNumberFormat="1" applyFont="1" applyFill="1" applyBorder="1" applyAlignment="1">
      <alignment horizontal="center" vertical="center" wrapText="1"/>
    </xf>
    <xf numFmtId="49" fontId="9" fillId="3" borderId="5" xfId="0" applyNumberFormat="1" applyFont="1" applyFill="1" applyBorder="1" applyAlignment="1">
      <alignment horizontal="center" vertical="center" wrapText="1"/>
    </xf>
    <xf numFmtId="49" fontId="9" fillId="3" borderId="10" xfId="0" applyNumberFormat="1" applyFont="1" applyFill="1" applyBorder="1" applyAlignment="1">
      <alignment horizontal="center" vertical="center" wrapText="1"/>
    </xf>
    <xf numFmtId="165" fontId="9" fillId="3" borderId="22" xfId="0" applyNumberFormat="1" applyFont="1" applyFill="1" applyBorder="1" applyAlignment="1">
      <alignment horizontal="center"/>
    </xf>
    <xf numFmtId="165" fontId="9" fillId="3" borderId="14" xfId="0" applyNumberFormat="1" applyFont="1" applyFill="1" applyBorder="1" applyAlignment="1">
      <alignment horizontal="center"/>
    </xf>
    <xf numFmtId="0" fontId="6" fillId="0" borderId="3" xfId="0" applyFont="1" applyBorder="1" applyAlignment="1">
      <alignment horizontal="center" vertical="center"/>
    </xf>
    <xf numFmtId="0" fontId="6" fillId="0" borderId="29" xfId="0" applyFont="1" applyBorder="1" applyAlignment="1">
      <alignment horizontal="center" vertical="center"/>
    </xf>
    <xf numFmtId="0" fontId="6" fillId="0" borderId="4" xfId="0" applyFont="1" applyBorder="1" applyAlignment="1">
      <alignment horizontal="center" vertical="center"/>
    </xf>
    <xf numFmtId="0" fontId="9" fillId="0" borderId="5" xfId="0" applyFont="1" applyBorder="1" applyAlignment="1">
      <alignment horizontal="center" vertical="center"/>
    </xf>
    <xf numFmtId="0" fontId="9" fillId="0" borderId="21" xfId="0" applyFont="1" applyBorder="1" applyAlignment="1">
      <alignment horizontal="center" vertical="center"/>
    </xf>
    <xf numFmtId="0" fontId="9" fillId="0" borderId="2" xfId="0" applyFont="1" applyBorder="1" applyAlignment="1">
      <alignment horizontal="center" vertical="center"/>
    </xf>
    <xf numFmtId="0" fontId="6" fillId="0" borderId="21" xfId="0" applyFont="1" applyBorder="1" applyAlignment="1">
      <alignment horizontal="center" vertical="center"/>
    </xf>
    <xf numFmtId="0" fontId="6" fillId="0" borderId="2" xfId="0" applyFont="1" applyBorder="1" applyAlignment="1">
      <alignment horizontal="center" vertical="center"/>
    </xf>
    <xf numFmtId="0" fontId="6" fillId="0" borderId="5" xfId="0" applyFont="1" applyBorder="1" applyAlignment="1">
      <alignment horizontal="center" vertical="center"/>
    </xf>
    <xf numFmtId="0" fontId="6" fillId="0" borderId="32" xfId="0" applyFont="1" applyBorder="1" applyAlignment="1">
      <alignment horizontal="center" vertical="center"/>
    </xf>
    <xf numFmtId="0" fontId="10" fillId="0" borderId="5" xfId="0" applyFont="1" applyBorder="1" applyAlignment="1">
      <alignment horizontal="left"/>
    </xf>
    <xf numFmtId="0" fontId="10" fillId="0" borderId="21" xfId="0" applyFont="1" applyBorder="1" applyAlignment="1">
      <alignment horizontal="left"/>
    </xf>
    <xf numFmtId="0" fontId="10" fillId="0" borderId="2" xfId="0" applyFont="1" applyBorder="1" applyAlignment="1">
      <alignment horizontal="left"/>
    </xf>
    <xf numFmtId="49" fontId="17" fillId="8" borderId="91" xfId="0" applyNumberFormat="1" applyFont="1" applyFill="1" applyBorder="1" applyAlignment="1">
      <alignment horizontal="center" vertical="center"/>
    </xf>
    <xf numFmtId="49" fontId="17" fillId="8" borderId="66" xfId="0" applyNumberFormat="1" applyFont="1" applyFill="1" applyBorder="1" applyAlignment="1">
      <alignment horizontal="center" vertical="center"/>
    </xf>
    <xf numFmtId="49" fontId="17" fillId="8" borderId="92" xfId="0" applyNumberFormat="1" applyFont="1" applyFill="1" applyBorder="1" applyAlignment="1">
      <alignment horizontal="center" vertical="center"/>
    </xf>
    <xf numFmtId="166" fontId="4" fillId="8" borderId="5" xfId="0" applyNumberFormat="1" applyFont="1" applyFill="1" applyBorder="1" applyAlignment="1">
      <alignment horizontal="left" vertical="center"/>
    </xf>
    <xf numFmtId="0" fontId="0" fillId="8" borderId="21" xfId="0" applyFill="1" applyBorder="1" applyAlignment="1">
      <alignment horizontal="left" vertical="center"/>
    </xf>
    <xf numFmtId="0" fontId="0" fillId="8" borderId="7" xfId="0" applyFill="1" applyBorder="1" applyAlignment="1">
      <alignment horizontal="left" vertical="center"/>
    </xf>
    <xf numFmtId="0" fontId="0" fillId="8" borderId="37" xfId="0" applyFill="1" applyBorder="1" applyAlignment="1">
      <alignment horizontal="left" vertical="center"/>
    </xf>
    <xf numFmtId="49" fontId="16" fillId="8" borderId="99" xfId="0" applyNumberFormat="1" applyFont="1" applyFill="1" applyBorder="1" applyAlignment="1">
      <alignment horizontal="center" vertical="center"/>
    </xf>
    <xf numFmtId="49" fontId="16" fillId="8" borderId="100" xfId="0" applyNumberFormat="1" applyFont="1" applyFill="1" applyBorder="1" applyAlignment="1">
      <alignment horizontal="center" vertical="center"/>
    </xf>
    <xf numFmtId="49" fontId="16" fillId="8" borderId="101" xfId="0" applyNumberFormat="1" applyFont="1" applyFill="1" applyBorder="1" applyAlignment="1">
      <alignment horizontal="center" vertical="center"/>
    </xf>
    <xf numFmtId="0" fontId="2" fillId="0" borderId="21" xfId="0" applyFont="1" applyBorder="1"/>
    <xf numFmtId="0" fontId="2" fillId="0" borderId="2" xfId="0" applyFont="1" applyBorder="1"/>
    <xf numFmtId="2" fontId="10" fillId="3" borderId="30" xfId="0" applyNumberFormat="1" applyFont="1" applyFill="1" applyBorder="1" applyAlignment="1">
      <alignment horizontal="left"/>
    </xf>
    <xf numFmtId="0" fontId="0" fillId="3" borderId="16" xfId="0" applyFill="1" applyBorder="1"/>
    <xf numFmtId="0" fontId="0" fillId="3" borderId="31" xfId="0" applyFill="1" applyBorder="1"/>
    <xf numFmtId="0" fontId="10" fillId="0" borderId="9" xfId="0" applyFont="1" applyBorder="1" applyAlignment="1">
      <alignment horizontal="left"/>
    </xf>
    <xf numFmtId="0" fontId="10" fillId="0" borderId="7" xfId="0" applyFont="1" applyBorder="1" applyAlignment="1">
      <alignment horizontal="left"/>
    </xf>
    <xf numFmtId="0" fontId="10" fillId="0" borderId="37" xfId="0" applyFont="1" applyBorder="1" applyAlignment="1">
      <alignment horizontal="left"/>
    </xf>
    <xf numFmtId="0" fontId="0" fillId="8" borderId="5" xfId="0" applyFill="1" applyBorder="1" applyAlignment="1">
      <alignment horizontal="left" vertical="center"/>
    </xf>
    <xf numFmtId="0" fontId="0" fillId="0" borderId="21" xfId="0" applyBorder="1" applyAlignment="1">
      <alignment horizontal="left" vertical="center"/>
    </xf>
    <xf numFmtId="0" fontId="0" fillId="0" borderId="2" xfId="0" applyBorder="1" applyAlignment="1">
      <alignment horizontal="left" vertical="center"/>
    </xf>
    <xf numFmtId="0" fontId="10" fillId="0" borderId="35" xfId="0" applyFont="1" applyBorder="1" applyAlignment="1">
      <alignment horizontal="left"/>
    </xf>
    <xf numFmtId="0" fontId="10" fillId="0" borderId="6" xfId="0" applyFont="1" applyBorder="1" applyAlignment="1">
      <alignment horizontal="left"/>
    </xf>
    <xf numFmtId="0" fontId="10" fillId="0" borderId="36" xfId="0" applyFont="1" applyBorder="1" applyAlignment="1">
      <alignment horizontal="left"/>
    </xf>
    <xf numFmtId="2" fontId="10" fillId="3" borderId="50" xfId="0" applyNumberFormat="1" applyFont="1" applyFill="1" applyBorder="1" applyAlignment="1">
      <alignment horizontal="left"/>
    </xf>
    <xf numFmtId="2" fontId="10" fillId="3" borderId="51" xfId="0" applyNumberFormat="1" applyFont="1" applyFill="1" applyBorder="1" applyAlignment="1">
      <alignment horizontal="left"/>
    </xf>
    <xf numFmtId="2" fontId="10" fillId="3" borderId="52" xfId="0" applyNumberFormat="1" applyFont="1" applyFill="1" applyBorder="1" applyAlignment="1">
      <alignment horizontal="left"/>
    </xf>
    <xf numFmtId="0" fontId="0" fillId="8" borderId="2" xfId="0" applyFill="1" applyBorder="1" applyAlignment="1">
      <alignment horizontal="left" vertical="center"/>
    </xf>
    <xf numFmtId="0" fontId="1" fillId="12" borderId="16" xfId="0" applyFont="1" applyFill="1" applyBorder="1" applyAlignment="1">
      <alignment horizontal="center" vertical="center"/>
    </xf>
    <xf numFmtId="0" fontId="4" fillId="8" borderId="5" xfId="0" applyFont="1" applyFill="1" applyBorder="1" applyAlignment="1">
      <alignment vertical="center"/>
    </xf>
    <xf numFmtId="0" fontId="0" fillId="0" borderId="21" xfId="0" applyBorder="1" applyAlignment="1">
      <alignment vertical="center"/>
    </xf>
    <xf numFmtId="0" fontId="0" fillId="0" borderId="2" xfId="0" applyBorder="1" applyAlignment="1">
      <alignment vertical="center"/>
    </xf>
    <xf numFmtId="2" fontId="10" fillId="3" borderId="16" xfId="0" applyNumberFormat="1" applyFont="1" applyFill="1" applyBorder="1" applyAlignment="1">
      <alignment horizontal="left"/>
    </xf>
    <xf numFmtId="2" fontId="10" fillId="3" borderId="31" xfId="0" applyNumberFormat="1" applyFont="1" applyFill="1" applyBorder="1" applyAlignment="1">
      <alignment horizontal="left"/>
    </xf>
    <xf numFmtId="0" fontId="10" fillId="0" borderId="5" xfId="0" applyFont="1" applyBorder="1" applyAlignment="1">
      <alignment horizontal="left" vertical="center" wrapText="1"/>
    </xf>
    <xf numFmtId="0" fontId="1" fillId="0" borderId="21" xfId="0" applyFont="1" applyBorder="1" applyAlignment="1">
      <alignment vertical="center"/>
    </xf>
    <xf numFmtId="0" fontId="1" fillId="0" borderId="2" xfId="0" applyFont="1" applyBorder="1" applyAlignment="1">
      <alignment vertical="center"/>
    </xf>
    <xf numFmtId="0" fontId="10" fillId="0" borderId="5" xfId="0" applyFont="1" applyBorder="1" applyAlignment="1">
      <alignment horizontal="center" vertical="center"/>
    </xf>
    <xf numFmtId="0" fontId="1" fillId="0" borderId="2" xfId="0" applyFont="1" applyBorder="1" applyAlignment="1">
      <alignment horizontal="center" vertical="center"/>
    </xf>
    <xf numFmtId="0" fontId="1" fillId="0" borderId="35" xfId="0" applyFont="1" applyBorder="1"/>
    <xf numFmtId="0" fontId="1" fillId="0" borderId="6" xfId="0" applyFont="1" applyBorder="1"/>
    <xf numFmtId="0" fontId="1" fillId="0" borderId="36" xfId="0" applyFont="1" applyBorder="1"/>
    <xf numFmtId="0" fontId="1" fillId="0" borderId="57" xfId="0" applyFont="1" applyBorder="1"/>
    <xf numFmtId="0" fontId="1" fillId="0" borderId="58" xfId="0" applyFont="1" applyBorder="1"/>
    <xf numFmtId="0" fontId="1" fillId="0" borderId="59" xfId="0" applyFont="1" applyBorder="1"/>
    <xf numFmtId="0" fontId="10" fillId="8" borderId="53" xfId="0" applyFont="1" applyFill="1" applyBorder="1" applyAlignment="1">
      <alignment horizontal="left" vertical="center" wrapText="1"/>
    </xf>
    <xf numFmtId="0" fontId="10" fillId="8" borderId="7" xfId="0" applyFont="1" applyFill="1" applyBorder="1" applyAlignment="1">
      <alignment horizontal="left" vertical="center" wrapText="1"/>
    </xf>
    <xf numFmtId="0" fontId="10" fillId="8" borderId="54" xfId="0" applyFont="1" applyFill="1" applyBorder="1" applyAlignment="1">
      <alignment horizontal="left" vertical="center" wrapText="1"/>
    </xf>
    <xf numFmtId="2" fontId="1" fillId="6" borderId="0" xfId="0" applyNumberFormat="1" applyFont="1" applyFill="1" applyAlignment="1">
      <alignment horizontal="center"/>
    </xf>
    <xf numFmtId="0" fontId="1" fillId="0" borderId="0" xfId="0" applyFont="1"/>
    <xf numFmtId="0" fontId="10" fillId="7" borderId="35" xfId="0" applyFont="1" applyFill="1" applyBorder="1" applyAlignment="1">
      <alignment horizontal="left" vertical="center" wrapText="1"/>
    </xf>
    <xf numFmtId="0" fontId="10" fillId="7" borderId="9" xfId="0" applyFont="1" applyFill="1" applyBorder="1" applyAlignment="1">
      <alignment horizontal="left" vertical="center" wrapText="1"/>
    </xf>
    <xf numFmtId="0" fontId="1" fillId="0" borderId="7" xfId="0" applyFont="1" applyBorder="1"/>
    <xf numFmtId="0" fontId="1" fillId="0" borderId="37" xfId="0" applyFont="1" applyBorder="1"/>
    <xf numFmtId="0" fontId="10" fillId="0" borderId="0" xfId="0" applyFont="1" applyAlignment="1">
      <alignment horizontal="center" vertical="center" wrapText="1"/>
    </xf>
    <xf numFmtId="0" fontId="10" fillId="8" borderId="38" xfId="0" applyFont="1" applyFill="1" applyBorder="1" applyAlignment="1">
      <alignment horizontal="left" vertical="center" wrapText="1"/>
    </xf>
    <xf numFmtId="0" fontId="10" fillId="8" borderId="39" xfId="0" applyFont="1" applyFill="1" applyBorder="1" applyAlignment="1">
      <alignment horizontal="left" vertical="center" wrapText="1"/>
    </xf>
    <xf numFmtId="0" fontId="1" fillId="8" borderId="39" xfId="0" applyFont="1" applyFill="1" applyBorder="1" applyAlignment="1">
      <alignment horizontal="left" vertical="center" wrapText="1"/>
    </xf>
    <xf numFmtId="0" fontId="1" fillId="8" borderId="40" xfId="0" applyFont="1" applyFill="1" applyBorder="1" applyAlignment="1">
      <alignment horizontal="left" vertical="center" wrapText="1"/>
    </xf>
    <xf numFmtId="0" fontId="10" fillId="0" borderId="41" xfId="0" applyFont="1" applyBorder="1" applyAlignment="1">
      <alignment horizontal="center" vertical="center" wrapText="1"/>
    </xf>
    <xf numFmtId="0" fontId="1" fillId="0" borderId="36" xfId="0" applyFont="1" applyBorder="1" applyAlignment="1">
      <alignment horizontal="center" vertical="center"/>
    </xf>
    <xf numFmtId="0" fontId="1" fillId="0" borderId="24" xfId="0" applyFont="1" applyBorder="1" applyAlignment="1">
      <alignment horizontal="center" vertical="center"/>
    </xf>
    <xf numFmtId="0" fontId="1" fillId="0" borderId="34" xfId="0" applyFont="1" applyBorder="1" applyAlignment="1">
      <alignment horizontal="center" vertical="center"/>
    </xf>
    <xf numFmtId="0" fontId="10" fillId="0" borderId="35"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0" fillId="0" borderId="6" xfId="0" applyFont="1" applyBorder="1" applyAlignment="1">
      <alignment horizontal="center" vertical="center" wrapText="1"/>
    </xf>
    <xf numFmtId="0" fontId="1" fillId="0" borderId="42" xfId="0" applyFont="1" applyBorder="1" applyAlignment="1">
      <alignment wrapText="1"/>
    </xf>
    <xf numFmtId="0" fontId="1" fillId="0" borderId="0" xfId="0" applyFont="1" applyAlignment="1">
      <alignment wrapText="1"/>
    </xf>
    <xf numFmtId="0" fontId="1" fillId="0" borderId="43" xfId="0" applyFont="1" applyBorder="1" applyAlignment="1">
      <alignment wrapText="1"/>
    </xf>
    <xf numFmtId="0" fontId="10" fillId="0" borderId="46" xfId="0" applyFont="1" applyBorder="1" applyAlignment="1">
      <alignment horizontal="center" vertical="center" wrapText="1"/>
    </xf>
    <xf numFmtId="0" fontId="1" fillId="0" borderId="47" xfId="0" applyFont="1" applyBorder="1" applyAlignment="1">
      <alignment horizontal="center" vertical="center" wrapText="1"/>
    </xf>
    <xf numFmtId="168" fontId="10" fillId="0" borderId="48" xfId="0" applyNumberFormat="1" applyFont="1" applyBorder="1" applyAlignment="1">
      <alignment horizontal="center" vertical="center" wrapText="1"/>
    </xf>
    <xf numFmtId="168" fontId="1" fillId="0" borderId="47" xfId="0" applyNumberFormat="1" applyFont="1" applyBorder="1" applyAlignment="1">
      <alignment horizontal="center" vertical="center" wrapText="1"/>
    </xf>
    <xf numFmtId="168" fontId="1" fillId="0" borderId="49" xfId="0" applyNumberFormat="1" applyFont="1" applyBorder="1" applyAlignment="1">
      <alignment horizontal="center" vertical="center" wrapText="1"/>
    </xf>
    <xf numFmtId="0" fontId="10" fillId="8" borderId="50" xfId="0" applyFont="1" applyFill="1" applyBorder="1" applyAlignment="1">
      <alignment horizontal="left" vertical="center" wrapText="1"/>
    </xf>
    <xf numFmtId="0" fontId="10" fillId="8" borderId="51" xfId="0" applyFont="1" applyFill="1" applyBorder="1" applyAlignment="1">
      <alignment horizontal="left" vertical="center" wrapText="1"/>
    </xf>
    <xf numFmtId="0" fontId="1" fillId="8" borderId="51" xfId="0" applyFont="1" applyFill="1" applyBorder="1" applyAlignment="1">
      <alignment horizontal="left" vertical="center" wrapText="1"/>
    </xf>
    <xf numFmtId="0" fontId="1" fillId="8" borderId="52" xfId="0" applyFont="1" applyFill="1" applyBorder="1" applyAlignment="1">
      <alignment horizontal="left" vertical="center" wrapText="1"/>
    </xf>
    <xf numFmtId="0" fontId="0" fillId="0" borderId="39" xfId="0" applyBorder="1" applyAlignment="1">
      <alignment horizontal="left" vertical="center"/>
    </xf>
    <xf numFmtId="0" fontId="0" fillId="0" borderId="40" xfId="0" applyBorder="1" applyAlignment="1">
      <alignment horizontal="left" vertical="center"/>
    </xf>
    <xf numFmtId="0" fontId="1" fillId="0" borderId="61" xfId="0" applyFont="1" applyBorder="1"/>
    <xf numFmtId="0" fontId="1" fillId="0" borderId="62" xfId="0" applyFont="1" applyBorder="1"/>
    <xf numFmtId="0" fontId="1" fillId="0" borderId="63" xfId="0" applyFont="1" applyBorder="1"/>
    <xf numFmtId="0" fontId="1" fillId="0" borderId="64" xfId="0" applyFont="1" applyBorder="1"/>
    <xf numFmtId="0" fontId="1" fillId="0" borderId="65" xfId="0" applyFont="1" applyBorder="1"/>
    <xf numFmtId="0" fontId="1" fillId="8" borderId="51" xfId="0" applyFont="1" applyFill="1" applyBorder="1" applyAlignment="1">
      <alignment horizontal="left" vertical="center"/>
    </xf>
    <xf numFmtId="0" fontId="1" fillId="8" borderId="52" xfId="0" applyFont="1" applyFill="1" applyBorder="1" applyAlignment="1">
      <alignment horizontal="left" vertical="center"/>
    </xf>
    <xf numFmtId="0" fontId="1" fillId="0" borderId="68" xfId="0" applyFont="1" applyBorder="1" applyAlignment="1">
      <alignment wrapText="1"/>
    </xf>
    <xf numFmtId="0" fontId="1" fillId="0" borderId="69" xfId="0" applyFont="1" applyBorder="1" applyAlignment="1">
      <alignment wrapText="1"/>
    </xf>
    <xf numFmtId="0" fontId="1" fillId="0" borderId="70" xfId="0" applyFont="1" applyBorder="1" applyAlignment="1">
      <alignment wrapText="1"/>
    </xf>
    <xf numFmtId="0" fontId="1" fillId="0" borderId="71" xfId="0" applyFont="1" applyBorder="1" applyAlignment="1">
      <alignment wrapText="1"/>
    </xf>
    <xf numFmtId="0" fontId="1" fillId="0" borderId="81" xfId="0" applyFont="1" applyBorder="1" applyAlignment="1">
      <alignment wrapText="1"/>
    </xf>
    <xf numFmtId="0" fontId="1" fillId="0" borderId="82" xfId="0" applyFont="1" applyBorder="1" applyAlignment="1">
      <alignment wrapText="1"/>
    </xf>
    <xf numFmtId="0" fontId="10" fillId="0" borderId="1" xfId="0" applyFont="1" applyBorder="1" applyAlignment="1">
      <alignment horizontal="left" vertical="center" wrapText="1"/>
    </xf>
    <xf numFmtId="0" fontId="1" fillId="0" borderId="1" xfId="0" applyFont="1" applyBorder="1" applyAlignment="1">
      <alignment vertical="center" wrapText="1"/>
    </xf>
    <xf numFmtId="0" fontId="1" fillId="0" borderId="1" xfId="0" applyFont="1" applyBorder="1"/>
    <xf numFmtId="0" fontId="1" fillId="0" borderId="44" xfId="0" applyFont="1" applyBorder="1" applyAlignment="1">
      <alignment horizontal="left" vertical="center" wrapText="1"/>
    </xf>
    <xf numFmtId="0" fontId="1" fillId="0" borderId="72" xfId="0" applyFont="1" applyBorder="1" applyAlignment="1">
      <alignment vertical="center"/>
    </xf>
    <xf numFmtId="0" fontId="1" fillId="0" borderId="45" xfId="0" applyFont="1" applyBorder="1" applyAlignment="1">
      <alignment vertical="center"/>
    </xf>
    <xf numFmtId="0" fontId="1" fillId="0" borderId="74" xfId="0" applyFont="1" applyBorder="1" applyAlignment="1">
      <alignment horizontal="left" vertical="center" wrapText="1"/>
    </xf>
    <xf numFmtId="0" fontId="1" fillId="0" borderId="75" xfId="0" applyFont="1" applyBorder="1" applyAlignment="1">
      <alignment vertical="center"/>
    </xf>
    <xf numFmtId="0" fontId="1" fillId="0" borderId="76" xfId="0" applyFont="1" applyBorder="1" applyAlignment="1">
      <alignment vertical="center"/>
    </xf>
    <xf numFmtId="0" fontId="1" fillId="0" borderId="9" xfId="0" applyFont="1" applyBorder="1" applyAlignment="1">
      <alignment horizontal="left" vertical="center" wrapText="1"/>
    </xf>
    <xf numFmtId="0" fontId="1" fillId="0" borderId="7" xfId="0" applyFont="1" applyBorder="1" applyAlignment="1">
      <alignment vertical="center" wrapText="1"/>
    </xf>
    <xf numFmtId="0" fontId="1" fillId="0" borderId="7" xfId="0" applyFont="1" applyBorder="1" applyAlignment="1">
      <alignment vertical="center"/>
    </xf>
    <xf numFmtId="0" fontId="1" fillId="0" borderId="37" xfId="0" applyFont="1" applyBorder="1" applyAlignment="1">
      <alignment vertical="center"/>
    </xf>
    <xf numFmtId="0" fontId="10" fillId="9" borderId="5" xfId="0" applyFont="1" applyFill="1" applyBorder="1" applyAlignment="1">
      <alignment horizontal="left" vertical="center" wrapText="1"/>
    </xf>
    <xf numFmtId="0" fontId="1" fillId="9" borderId="21" xfId="0" applyFont="1" applyFill="1" applyBorder="1" applyAlignment="1">
      <alignment vertical="center" wrapText="1"/>
    </xf>
    <xf numFmtId="0" fontId="1" fillId="9" borderId="21" xfId="0" applyFont="1" applyFill="1" applyBorder="1" applyAlignment="1">
      <alignment vertical="center"/>
    </xf>
    <xf numFmtId="0" fontId="1" fillId="9" borderId="2" xfId="0" applyFont="1" applyFill="1" applyBorder="1" applyAlignment="1">
      <alignment vertical="center"/>
    </xf>
    <xf numFmtId="0" fontId="1" fillId="0" borderId="78" xfId="0" applyFont="1" applyBorder="1" applyAlignment="1">
      <alignment horizontal="left" vertical="center" wrapText="1"/>
    </xf>
    <xf numFmtId="0" fontId="1" fillId="0" borderId="79" xfId="0" applyFont="1" applyBorder="1" applyAlignment="1">
      <alignment vertical="center"/>
    </xf>
    <xf numFmtId="0" fontId="1" fillId="0" borderId="80" xfId="0" applyFont="1" applyBorder="1" applyAlignment="1">
      <alignment vertical="center"/>
    </xf>
    <xf numFmtId="0" fontId="1" fillId="0" borderId="33" xfId="0" applyFont="1" applyBorder="1" applyAlignment="1">
      <alignment horizontal="left" vertical="center" wrapText="1"/>
    </xf>
    <xf numFmtId="0" fontId="1" fillId="0" borderId="0" xfId="0" applyFont="1" applyAlignment="1">
      <alignment vertical="center" wrapText="1"/>
    </xf>
    <xf numFmtId="0" fontId="1" fillId="0" borderId="0" xfId="0" applyFont="1" applyAlignment="1">
      <alignment vertical="center"/>
    </xf>
    <xf numFmtId="0" fontId="1" fillId="0" borderId="34" xfId="0" applyFont="1" applyBorder="1" applyAlignment="1">
      <alignment vertical="center"/>
    </xf>
    <xf numFmtId="0" fontId="1" fillId="0" borderId="61" xfId="0" applyFont="1" applyBorder="1" applyAlignment="1">
      <alignment horizontal="left" vertical="center" wrapText="1"/>
    </xf>
    <xf numFmtId="0" fontId="1" fillId="0" borderId="62" xfId="0" applyFont="1" applyBorder="1" applyAlignment="1">
      <alignment vertical="center" wrapText="1"/>
    </xf>
    <xf numFmtId="0" fontId="1" fillId="0" borderId="62" xfId="0" applyFont="1" applyBorder="1" applyAlignment="1">
      <alignment vertical="center"/>
    </xf>
    <xf numFmtId="0" fontId="1" fillId="0" borderId="63" xfId="0" applyFont="1" applyBorder="1" applyAlignment="1">
      <alignment vertical="center"/>
    </xf>
    <xf numFmtId="0" fontId="10" fillId="0" borderId="84" xfId="0" applyFont="1" applyBorder="1" applyAlignment="1">
      <alignment horizontal="right" vertical="center"/>
    </xf>
    <xf numFmtId="0" fontId="10" fillId="8" borderId="30" xfId="0" applyFont="1" applyFill="1" applyBorder="1" applyAlignment="1">
      <alignment horizontal="left" vertical="center" wrapText="1"/>
    </xf>
    <xf numFmtId="0" fontId="0" fillId="8" borderId="16" xfId="0" applyFill="1" applyBorder="1" applyAlignment="1">
      <alignment horizontal="left" vertical="center"/>
    </xf>
    <xf numFmtId="0" fontId="0" fillId="8" borderId="18" xfId="0" applyFill="1" applyBorder="1" applyAlignment="1">
      <alignment horizontal="left" vertical="center"/>
    </xf>
    <xf numFmtId="0" fontId="10" fillId="0" borderId="85" xfId="0" applyFont="1" applyBorder="1" applyAlignment="1">
      <alignment horizontal="center" vertical="center" wrapText="1"/>
    </xf>
    <xf numFmtId="0" fontId="1" fillId="0" borderId="86" xfId="0" applyFont="1" applyBorder="1" applyAlignment="1">
      <alignment vertical="center" wrapText="1"/>
    </xf>
    <xf numFmtId="0" fontId="1" fillId="0" borderId="78" xfId="0" applyFont="1" applyBorder="1" applyAlignment="1">
      <alignment vertical="center" wrapText="1"/>
    </xf>
    <xf numFmtId="0" fontId="1" fillId="0" borderId="79" xfId="0" applyFont="1" applyBorder="1" applyAlignment="1">
      <alignment vertical="center" wrapText="1"/>
    </xf>
    <xf numFmtId="0" fontId="1" fillId="0" borderId="74" xfId="0" applyFont="1" applyBorder="1" applyAlignment="1">
      <alignment vertical="center" wrapText="1"/>
    </xf>
    <xf numFmtId="0" fontId="1" fillId="0" borderId="75" xfId="0" applyFont="1" applyBorder="1" applyAlignment="1">
      <alignment vertical="center" wrapText="1"/>
    </xf>
    <xf numFmtId="0" fontId="1" fillId="0" borderId="61" xfId="0" applyFont="1" applyBorder="1" applyAlignment="1">
      <alignment vertical="center"/>
    </xf>
    <xf numFmtId="0" fontId="10" fillId="0" borderId="90" xfId="0" applyFont="1" applyBorder="1" applyAlignment="1">
      <alignment horizontal="right" vertical="center"/>
    </xf>
    <xf numFmtId="0" fontId="10" fillId="0" borderId="97" xfId="0" applyFont="1" applyBorder="1" applyAlignment="1">
      <alignment horizontal="right" vertical="center"/>
    </xf>
    <xf numFmtId="0" fontId="10" fillId="8" borderId="30" xfId="0" applyFont="1" applyFill="1" applyBorder="1" applyAlignment="1">
      <alignment horizontal="right" vertical="center" wrapText="1"/>
    </xf>
    <xf numFmtId="0" fontId="10" fillId="8" borderId="16" xfId="0" applyFont="1" applyFill="1" applyBorder="1" applyAlignment="1">
      <alignment horizontal="right" vertical="center" wrapText="1"/>
    </xf>
    <xf numFmtId="0" fontId="0" fillId="8" borderId="16" xfId="0" applyFill="1" applyBorder="1" applyAlignment="1">
      <alignment vertical="center"/>
    </xf>
    <xf numFmtId="0" fontId="0" fillId="8" borderId="18" xfId="0" applyFill="1" applyBorder="1" applyAlignment="1">
      <alignment vertical="center"/>
    </xf>
    <xf numFmtId="0" fontId="18" fillId="7" borderId="5" xfId="0" applyFont="1" applyFill="1" applyBorder="1" applyAlignment="1">
      <alignment vertical="center" wrapText="1"/>
    </xf>
    <xf numFmtId="0" fontId="10" fillId="7" borderId="21" xfId="0" applyFont="1" applyFill="1" applyBorder="1" applyAlignment="1">
      <alignment vertical="center" wrapText="1"/>
    </xf>
    <xf numFmtId="0" fontId="1" fillId="0" borderId="21" xfId="0" applyFont="1" applyBorder="1" applyAlignment="1">
      <alignment wrapText="1"/>
    </xf>
    <xf numFmtId="0" fontId="1" fillId="0" borderId="2" xfId="0" applyFont="1" applyBorder="1" applyAlignment="1">
      <alignment wrapText="1"/>
    </xf>
    <xf numFmtId="0" fontId="0" fillId="8" borderId="51" xfId="0" applyFill="1" applyBorder="1" applyAlignment="1">
      <alignment horizontal="left" vertical="center"/>
    </xf>
    <xf numFmtId="0" fontId="0" fillId="8" borderId="52" xfId="0" applyFill="1" applyBorder="1" applyAlignment="1">
      <alignment horizontal="left" vertical="center"/>
    </xf>
    <xf numFmtId="0" fontId="1" fillId="0" borderId="41" xfId="0" applyFont="1" applyBorder="1"/>
    <xf numFmtId="0" fontId="0" fillId="0" borderId="6" xfId="0" applyBorder="1"/>
    <xf numFmtId="0" fontId="10"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wrapText="1"/>
    </xf>
    <xf numFmtId="0" fontId="0" fillId="8" borderId="39" xfId="0" applyFill="1" applyBorder="1" applyAlignment="1">
      <alignment horizontal="left" vertical="center"/>
    </xf>
    <xf numFmtId="0" fontId="0" fillId="8" borderId="40" xfId="0" applyFill="1" applyBorder="1" applyAlignment="1">
      <alignment horizontal="left" vertical="center"/>
    </xf>
    <xf numFmtId="0" fontId="10" fillId="0" borderId="93" xfId="0" applyFont="1" applyBorder="1" applyAlignment="1">
      <alignment horizontal="center" wrapText="1"/>
    </xf>
    <xf numFmtId="0" fontId="1" fillId="0" borderId="94" xfId="0" applyFont="1" applyBorder="1" applyAlignment="1">
      <alignment wrapText="1"/>
    </xf>
    <xf numFmtId="0" fontId="1" fillId="0" borderId="95" xfId="0" applyFont="1" applyBorder="1" applyAlignment="1">
      <alignment wrapText="1"/>
    </xf>
    <xf numFmtId="0" fontId="1" fillId="0" borderId="96" xfId="0" applyFont="1" applyBorder="1" applyAlignment="1">
      <alignment wrapText="1"/>
    </xf>
    <xf numFmtId="0" fontId="10" fillId="0" borderId="2" xfId="0" applyFont="1" applyBorder="1" applyAlignment="1">
      <alignment horizontal="center" vertical="center"/>
    </xf>
    <xf numFmtId="0" fontId="0" fillId="0" borderId="79" xfId="0" applyBorder="1" applyAlignment="1">
      <alignment vertical="center"/>
    </xf>
    <xf numFmtId="0" fontId="0" fillId="0" borderId="80" xfId="0" applyBorder="1" applyAlignment="1">
      <alignment vertical="center"/>
    </xf>
    <xf numFmtId="0" fontId="0" fillId="0" borderId="78" xfId="0" applyBorder="1" applyAlignment="1">
      <alignment vertical="center"/>
    </xf>
    <xf numFmtId="0" fontId="0" fillId="0" borderId="75" xfId="0" applyBorder="1" applyAlignment="1">
      <alignment vertical="center"/>
    </xf>
    <xf numFmtId="0" fontId="0" fillId="0" borderId="76" xfId="0" applyBorder="1" applyAlignment="1">
      <alignment vertical="center"/>
    </xf>
    <xf numFmtId="0" fontId="0" fillId="0" borderId="74" xfId="0" applyBorder="1" applyAlignment="1">
      <alignment vertical="center"/>
    </xf>
    <xf numFmtId="0" fontId="1" fillId="0" borderId="61" xfId="0" applyFont="1" applyBorder="1" applyAlignment="1">
      <alignment vertical="center" wrapText="1"/>
    </xf>
    <xf numFmtId="0" fontId="0" fillId="0" borderId="62" xfId="0" applyBorder="1" applyAlignment="1">
      <alignment vertical="center"/>
    </xf>
    <xf numFmtId="0" fontId="0" fillId="0" borderId="63" xfId="0" applyBorder="1" applyAlignment="1">
      <alignment vertical="center"/>
    </xf>
    <xf numFmtId="0" fontId="0" fillId="0" borderId="61" xfId="0" applyBorder="1" applyAlignment="1">
      <alignment vertical="center"/>
    </xf>
    <xf numFmtId="0" fontId="1" fillId="0" borderId="75" xfId="0" applyFont="1" applyBorder="1" applyAlignment="1">
      <alignment horizontal="left" vertical="center"/>
    </xf>
    <xf numFmtId="0" fontId="0" fillId="0" borderId="76" xfId="0" applyBorder="1" applyAlignment="1">
      <alignment horizontal="left" vertical="center"/>
    </xf>
    <xf numFmtId="0" fontId="1" fillId="0" borderId="24" xfId="0" applyFont="1" applyBorder="1"/>
    <xf numFmtId="0" fontId="0" fillId="0" borderId="0" xfId="0"/>
    <xf numFmtId="0" fontId="1" fillId="0" borderId="57" xfId="0" applyFont="1" applyBorder="1" applyAlignment="1">
      <alignment horizontal="left" vertical="center" wrapText="1"/>
    </xf>
    <xf numFmtId="0" fontId="0" fillId="0" borderId="59" xfId="0" applyBorder="1" applyAlignment="1">
      <alignment horizontal="left" vertical="center"/>
    </xf>
    <xf numFmtId="0" fontId="22" fillId="9" borderId="44" xfId="0" applyFont="1" applyFill="1" applyBorder="1" applyAlignment="1">
      <alignment horizontal="left" vertical="center" wrapText="1"/>
    </xf>
    <xf numFmtId="0" fontId="22" fillId="9" borderId="72" xfId="0" applyFont="1" applyFill="1" applyBorder="1" applyAlignment="1">
      <alignment horizontal="left" vertical="center"/>
    </xf>
    <xf numFmtId="0" fontId="22" fillId="9" borderId="74" xfId="0" applyFont="1" applyFill="1" applyBorder="1" applyAlignment="1">
      <alignment horizontal="left" vertical="center" wrapText="1"/>
    </xf>
    <xf numFmtId="0" fontId="22" fillId="9" borderId="75" xfId="0" applyFont="1" applyFill="1" applyBorder="1" applyAlignment="1">
      <alignment horizontal="left" vertical="center" wrapText="1"/>
    </xf>
    <xf numFmtId="0" fontId="1" fillId="9" borderId="75" xfId="0" applyFont="1" applyFill="1" applyBorder="1" applyAlignment="1">
      <alignment horizontal="left" vertical="center"/>
    </xf>
    <xf numFmtId="0" fontId="1" fillId="9" borderId="76" xfId="0" applyFont="1" applyFill="1" applyBorder="1" applyAlignment="1">
      <alignment horizontal="left" vertical="center"/>
    </xf>
    <xf numFmtId="0" fontId="0" fillId="0" borderId="34" xfId="0" applyBorder="1" applyAlignment="1">
      <alignment horizontal="left" vertical="center"/>
    </xf>
    <xf numFmtId="0" fontId="1" fillId="0" borderId="58" xfId="0" applyFont="1" applyBorder="1" applyAlignment="1">
      <alignment horizontal="left" vertical="center"/>
    </xf>
    <xf numFmtId="0" fontId="1" fillId="0" borderId="24" xfId="0" applyFont="1" applyBorder="1" applyAlignment="1">
      <alignment wrapText="1"/>
    </xf>
    <xf numFmtId="0" fontId="0" fillId="0" borderId="63" xfId="0" applyBorder="1" applyAlignment="1">
      <alignment horizontal="left" vertical="center"/>
    </xf>
    <xf numFmtId="0" fontId="1" fillId="0" borderId="62" xfId="0" applyFont="1" applyBorder="1" applyAlignment="1">
      <alignment horizontal="left" vertical="center"/>
    </xf>
    <xf numFmtId="0" fontId="1" fillId="0" borderId="6" xfId="0" applyFont="1" applyBorder="1" applyAlignment="1">
      <alignment horizontal="center" vertical="center" wrapText="1"/>
    </xf>
    <xf numFmtId="0" fontId="0" fillId="0" borderId="6" xfId="0" applyBorder="1" applyAlignment="1">
      <alignment horizontal="center" vertical="center" wrapText="1"/>
    </xf>
    <xf numFmtId="0" fontId="10" fillId="0" borderId="0" xfId="0" applyFont="1" applyAlignment="1">
      <alignment horizontal="right" wrapText="1"/>
    </xf>
    <xf numFmtId="0" fontId="1" fillId="0" borderId="0" xfId="0" applyFont="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right" wrapText="1"/>
    </xf>
    <xf numFmtId="0" fontId="27" fillId="0" borderId="0" xfId="0" applyFont="1"/>
  </cellXfs>
  <cellStyles count="2">
    <cellStyle name="Monétaire" xfId="1" builtinId="4"/>
    <cellStyle name="Normal" xfId="0" builtinId="0"/>
  </cellStyles>
  <dxfs count="0"/>
  <tableStyles count="0" defaultTableStyle="TableStyleMedium9" defaultPivotStyle="PivotStyleLight16"/>
  <colors>
    <mruColors>
      <color rgb="FFFFFF99"/>
      <color rgb="FFF7D1E1"/>
      <color rgb="FFCCFFFF"/>
      <color rgb="FFF49EF0"/>
      <color rgb="FFD5FF18"/>
      <color rgb="FFD5FF7C"/>
      <color rgb="FFFF0063"/>
      <color rgb="FFFF00FF"/>
      <color rgb="FF00FF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19338</xdr:colOff>
      <xdr:row>1</xdr:row>
      <xdr:rowOff>76200</xdr:rowOff>
    </xdr:from>
    <xdr:to>
      <xdr:col>1</xdr:col>
      <xdr:colOff>1681379</xdr:colOff>
      <xdr:row>5</xdr:row>
      <xdr:rowOff>61277</xdr:rowOff>
    </xdr:to>
    <xdr:pic>
      <xdr:nvPicPr>
        <xdr:cNvPr id="2" name="Image 1">
          <a:extLst>
            <a:ext uri="{FF2B5EF4-FFF2-40B4-BE49-F238E27FC236}">
              <a16:creationId xmlns:a16="http://schemas.microsoft.com/office/drawing/2014/main" id="{C18E0E0A-9B17-4FBA-9FCA-179C53115A0B}"/>
            </a:ext>
          </a:extLst>
        </xdr:cNvPr>
        <xdr:cNvPicPr>
          <a:picLocks noChangeAspect="1"/>
        </xdr:cNvPicPr>
      </xdr:nvPicPr>
      <xdr:blipFill rotWithShape="1">
        <a:blip xmlns:r="http://schemas.openxmlformats.org/officeDocument/2006/relationships" r:embed="rId1"/>
        <a:srcRect t="9256"/>
        <a:stretch/>
      </xdr:blipFill>
      <xdr:spPr>
        <a:xfrm>
          <a:off x="19338" y="266700"/>
          <a:ext cx="2138291" cy="74707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47625</xdr:rowOff>
    </xdr:from>
    <xdr:to>
      <xdr:col>1</xdr:col>
      <xdr:colOff>1711831</xdr:colOff>
      <xdr:row>5</xdr:row>
      <xdr:rowOff>156487</xdr:rowOff>
    </xdr:to>
    <xdr:pic>
      <xdr:nvPicPr>
        <xdr:cNvPr id="2" name="Image 1">
          <a:extLst>
            <a:ext uri="{FF2B5EF4-FFF2-40B4-BE49-F238E27FC236}">
              <a16:creationId xmlns:a16="http://schemas.microsoft.com/office/drawing/2014/main" id="{DD0FA94B-5576-4ABD-812E-9064D8F520B6}"/>
            </a:ext>
          </a:extLst>
        </xdr:cNvPr>
        <xdr:cNvPicPr>
          <a:picLocks noChangeAspect="1"/>
        </xdr:cNvPicPr>
      </xdr:nvPicPr>
      <xdr:blipFill rotWithShape="1">
        <a:blip xmlns:r="http://schemas.openxmlformats.org/officeDocument/2006/relationships" r:embed="rId1"/>
        <a:srcRect t="10177"/>
        <a:stretch/>
      </xdr:blipFill>
      <xdr:spPr>
        <a:xfrm>
          <a:off x="0" y="200025"/>
          <a:ext cx="2140456" cy="75656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9525</xdr:rowOff>
    </xdr:from>
    <xdr:to>
      <xdr:col>1</xdr:col>
      <xdr:colOff>1621116</xdr:colOff>
      <xdr:row>6</xdr:row>
      <xdr:rowOff>57760</xdr:rowOff>
    </xdr:to>
    <xdr:pic>
      <xdr:nvPicPr>
        <xdr:cNvPr id="2" name="Image 1">
          <a:extLst>
            <a:ext uri="{FF2B5EF4-FFF2-40B4-BE49-F238E27FC236}">
              <a16:creationId xmlns:a16="http://schemas.microsoft.com/office/drawing/2014/main" id="{62573F82-C7BC-476E-9A66-69FA3153E390}"/>
            </a:ext>
          </a:extLst>
        </xdr:cNvPr>
        <xdr:cNvPicPr>
          <a:picLocks noChangeAspect="1"/>
        </xdr:cNvPicPr>
      </xdr:nvPicPr>
      <xdr:blipFill>
        <a:blip xmlns:r="http://schemas.openxmlformats.org/officeDocument/2006/relationships" r:embed="rId1"/>
        <a:stretch>
          <a:fillRect/>
        </a:stretch>
      </xdr:blipFill>
      <xdr:spPr>
        <a:xfrm>
          <a:off x="0" y="161925"/>
          <a:ext cx="2135466" cy="85786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1</xdr:col>
      <xdr:colOff>1551292</xdr:colOff>
      <xdr:row>6</xdr:row>
      <xdr:rowOff>56136</xdr:rowOff>
    </xdr:to>
    <xdr:pic>
      <xdr:nvPicPr>
        <xdr:cNvPr id="2" name="Image 1">
          <a:extLst>
            <a:ext uri="{FF2B5EF4-FFF2-40B4-BE49-F238E27FC236}">
              <a16:creationId xmlns:a16="http://schemas.microsoft.com/office/drawing/2014/main" id="{836839C9-9BFD-4F72-8396-CEC20C060A74}"/>
            </a:ext>
          </a:extLst>
        </xdr:cNvPr>
        <xdr:cNvPicPr>
          <a:picLocks noChangeAspect="1"/>
        </xdr:cNvPicPr>
      </xdr:nvPicPr>
      <xdr:blipFill rotWithShape="1">
        <a:blip xmlns:r="http://schemas.openxmlformats.org/officeDocument/2006/relationships" r:embed="rId1"/>
        <a:srcRect t="10125"/>
        <a:stretch/>
      </xdr:blipFill>
      <xdr:spPr>
        <a:xfrm>
          <a:off x="0" y="180975"/>
          <a:ext cx="2132317" cy="76098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xdr:col>
      <xdr:colOff>73025</xdr:colOff>
      <xdr:row>4</xdr:row>
      <xdr:rowOff>155575</xdr:rowOff>
    </xdr:to>
    <xdr:pic>
      <xdr:nvPicPr>
        <xdr:cNvPr id="2" name="Picture 2" descr="A picture containing text&#10;&#10;Description automatically generated">
          <a:extLst>
            <a:ext uri="{FF2B5EF4-FFF2-40B4-BE49-F238E27FC236}">
              <a16:creationId xmlns:a16="http://schemas.microsoft.com/office/drawing/2014/main" id="{60A112E8-DD79-473A-98D6-E5E56530422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00025"/>
          <a:ext cx="1587500" cy="555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xdr:colOff>
      <xdr:row>1</xdr:row>
      <xdr:rowOff>19050</xdr:rowOff>
    </xdr:from>
    <xdr:to>
      <xdr:col>4</xdr:col>
      <xdr:colOff>95251</xdr:colOff>
      <xdr:row>5</xdr:row>
      <xdr:rowOff>47064</xdr:rowOff>
    </xdr:to>
    <xdr:pic>
      <xdr:nvPicPr>
        <xdr:cNvPr id="2" name="Image 1">
          <a:extLst>
            <a:ext uri="{FF2B5EF4-FFF2-40B4-BE49-F238E27FC236}">
              <a16:creationId xmlns:a16="http://schemas.microsoft.com/office/drawing/2014/main" id="{992348B5-CF04-4F02-968C-EC76A382BC2F}"/>
            </a:ext>
          </a:extLst>
        </xdr:cNvPr>
        <xdr:cNvPicPr>
          <a:picLocks noChangeAspect="1"/>
        </xdr:cNvPicPr>
      </xdr:nvPicPr>
      <xdr:blipFill rotWithShape="1">
        <a:blip xmlns:r="http://schemas.openxmlformats.org/officeDocument/2006/relationships" r:embed="rId1"/>
        <a:srcRect t="11431"/>
        <a:stretch/>
      </xdr:blipFill>
      <xdr:spPr>
        <a:xfrm>
          <a:off x="1" y="219075"/>
          <a:ext cx="1905000" cy="675714"/>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6"/>
  <sheetViews>
    <sheetView showGridLines="0" zoomScaleNormal="100" workbookViewId="0">
      <selection activeCell="B53" sqref="B53"/>
    </sheetView>
  </sheetViews>
  <sheetFormatPr baseColWidth="10" defaultColWidth="11.42578125" defaultRowHeight="12" x14ac:dyDescent="0.2"/>
  <cols>
    <col min="1" max="1" width="7.140625" style="1" customWidth="1"/>
    <col min="2" max="2" width="60.140625" style="1" customWidth="1"/>
    <col min="3" max="3" width="11" style="1" customWidth="1"/>
    <col min="4" max="4" width="6.42578125" style="1" customWidth="1"/>
    <col min="5" max="5" width="11.28515625" style="1" customWidth="1"/>
    <col min="6" max="6" width="14" style="1" customWidth="1"/>
    <col min="7" max="7" width="14.42578125" style="1" customWidth="1"/>
    <col min="8" max="8" width="6.42578125" style="1" customWidth="1"/>
    <col min="9" max="9" width="11.85546875" style="1" customWidth="1"/>
    <col min="10" max="16384" width="11.42578125" style="1"/>
  </cols>
  <sheetData>
    <row r="1" spans="1:10" ht="15" customHeight="1" x14ac:dyDescent="0.2">
      <c r="A1" s="359"/>
      <c r="B1" s="359"/>
      <c r="C1" s="359"/>
      <c r="D1" s="359"/>
      <c r="E1" s="359"/>
      <c r="F1" s="359"/>
      <c r="G1" s="359"/>
      <c r="H1" s="359"/>
      <c r="I1" s="359"/>
    </row>
    <row r="2" spans="1:10" ht="15" customHeight="1" x14ac:dyDescent="0.2">
      <c r="G2" s="73"/>
      <c r="H2" s="73"/>
      <c r="I2" s="198" t="s">
        <v>353</v>
      </c>
    </row>
    <row r="3" spans="1:10" ht="15" customHeight="1" x14ac:dyDescent="0.2">
      <c r="G3" s="73"/>
      <c r="H3" s="73"/>
      <c r="I3" s="198" t="s">
        <v>354</v>
      </c>
    </row>
    <row r="4" spans="1:10" ht="15" customHeight="1" x14ac:dyDescent="0.2">
      <c r="G4" s="73"/>
      <c r="H4" s="73"/>
      <c r="I4" s="198" t="s">
        <v>257</v>
      </c>
    </row>
    <row r="5" spans="1:10" ht="15" customHeight="1" x14ac:dyDescent="0.2">
      <c r="G5" s="73"/>
      <c r="H5" s="73"/>
    </row>
    <row r="6" spans="1:10" s="8" customFormat="1" ht="15.75" customHeight="1" x14ac:dyDescent="0.2">
      <c r="B6" s="198" t="s">
        <v>321</v>
      </c>
      <c r="C6" s="120" t="str">
        <f>'Détail des coûts'!G3</f>
        <v>-</v>
      </c>
      <c r="D6" s="365"/>
      <c r="E6" s="365"/>
      <c r="F6" s="365"/>
    </row>
    <row r="7" spans="1:10" s="8" customFormat="1" ht="15.75" customHeight="1" x14ac:dyDescent="0.2">
      <c r="B7" s="198" t="s">
        <v>200</v>
      </c>
      <c r="C7" s="119" t="str">
        <f>'Détail des coûts'!G4</f>
        <v>-</v>
      </c>
      <c r="D7" s="121"/>
      <c r="E7" s="121"/>
      <c r="F7" s="121"/>
    </row>
    <row r="8" spans="1:10" s="8" customFormat="1" ht="15.75" customHeight="1" x14ac:dyDescent="0.2">
      <c r="B8" s="198" t="s">
        <v>201</v>
      </c>
      <c r="C8" s="119" t="str">
        <f>'Détail des coûts'!G5</f>
        <v>-</v>
      </c>
      <c r="D8" s="121"/>
      <c r="E8" s="121"/>
      <c r="F8" s="121"/>
    </row>
    <row r="9" spans="1:10" s="8" customFormat="1" ht="15.75" customHeight="1" x14ac:dyDescent="0.2">
      <c r="B9" s="198" t="s">
        <v>81</v>
      </c>
      <c r="C9" s="119" t="str">
        <f>'Détail des coûts'!G6</f>
        <v>-</v>
      </c>
      <c r="D9" s="121"/>
      <c r="E9" s="121"/>
      <c r="F9" s="121"/>
    </row>
    <row r="10" spans="1:10" ht="15.75" customHeight="1" x14ac:dyDescent="0.2">
      <c r="A10" s="366"/>
      <c r="B10" s="366"/>
      <c r="C10" s="367"/>
      <c r="E10" s="366"/>
      <c r="F10" s="366"/>
      <c r="G10" s="366"/>
      <c r="I10" s="366"/>
    </row>
    <row r="11" spans="1:10" s="52" customFormat="1" ht="36" x14ac:dyDescent="0.2">
      <c r="A11" s="229" t="s">
        <v>82</v>
      </c>
      <c r="B11" s="230" t="s">
        <v>83</v>
      </c>
      <c r="C11" s="293" t="s">
        <v>84</v>
      </c>
      <c r="D11" s="50"/>
      <c r="E11" s="294" t="s">
        <v>85</v>
      </c>
      <c r="F11" s="296" t="s">
        <v>148</v>
      </c>
      <c r="G11" s="237" t="s">
        <v>97</v>
      </c>
      <c r="H11" s="238"/>
      <c r="I11" s="294" t="s">
        <v>107</v>
      </c>
      <c r="J11" s="51"/>
    </row>
    <row r="12" spans="1:10" ht="12" customHeight="1" x14ac:dyDescent="0.2">
      <c r="A12" s="74">
        <v>1</v>
      </c>
      <c r="B12" s="360" t="s">
        <v>199</v>
      </c>
      <c r="C12" s="287">
        <f>'Détail des coûts'!C19</f>
        <v>0</v>
      </c>
      <c r="D12" s="11"/>
      <c r="E12" s="258">
        <f>'Détail des coûts'!E19</f>
        <v>0</v>
      </c>
      <c r="F12" s="259">
        <f>'Détail des coûts'!F19</f>
        <v>0</v>
      </c>
      <c r="G12" s="291">
        <f>'Détail des coûts'!G19</f>
        <v>0</v>
      </c>
      <c r="H12" s="58"/>
      <c r="I12" s="258">
        <f>C12-G12</f>
        <v>0</v>
      </c>
    </row>
    <row r="13" spans="1:10" ht="12" customHeight="1" x14ac:dyDescent="0.2">
      <c r="A13" s="74">
        <v>2</v>
      </c>
      <c r="B13" s="360" t="s">
        <v>86</v>
      </c>
      <c r="C13" s="287">
        <f>'Détail des coûts'!C29</f>
        <v>0</v>
      </c>
      <c r="D13" s="11"/>
      <c r="E13" s="258">
        <f>'Détail des coûts'!E29</f>
        <v>0</v>
      </c>
      <c r="F13" s="259">
        <f>'Détail des coûts'!F29</f>
        <v>0</v>
      </c>
      <c r="G13" s="291">
        <f>'Détail des coûts'!G29</f>
        <v>0</v>
      </c>
      <c r="H13" s="58"/>
      <c r="I13" s="258">
        <f>C13-G13</f>
        <v>0</v>
      </c>
    </row>
    <row r="14" spans="1:10" ht="12" customHeight="1" x14ac:dyDescent="0.2">
      <c r="A14" s="74">
        <v>3</v>
      </c>
      <c r="B14" s="360" t="s">
        <v>87</v>
      </c>
      <c r="C14" s="287">
        <f>'Détail des coûts'!C37</f>
        <v>0</v>
      </c>
      <c r="D14" s="11"/>
      <c r="E14" s="258">
        <f>'Détail des coûts'!E37</f>
        <v>0</v>
      </c>
      <c r="F14" s="259">
        <f>'Détail des coûts'!F37</f>
        <v>0</v>
      </c>
      <c r="G14" s="291">
        <f>'Détail des coûts'!G37</f>
        <v>0</v>
      </c>
      <c r="H14" s="58"/>
      <c r="I14" s="258">
        <f>C14-G14</f>
        <v>0</v>
      </c>
    </row>
    <row r="15" spans="1:10" s="52" customFormat="1" ht="12" customHeight="1" x14ac:dyDescent="0.2">
      <c r="A15" s="77"/>
      <c r="B15" s="361" t="s">
        <v>190</v>
      </c>
      <c r="C15" s="288">
        <f>SUM(C12:C14)</f>
        <v>0</v>
      </c>
      <c r="D15" s="78"/>
      <c r="E15" s="260">
        <f>SUM(E12:E14)</f>
        <v>0</v>
      </c>
      <c r="F15" s="261">
        <f>SUM(F12:F14)</f>
        <v>0</v>
      </c>
      <c r="G15" s="290">
        <f>SUM(G12:G14)</f>
        <v>0</v>
      </c>
      <c r="H15" s="59"/>
      <c r="I15" s="260">
        <f>SUM(I12:I14)</f>
        <v>0</v>
      </c>
    </row>
    <row r="16" spans="1:10" ht="6" customHeight="1" x14ac:dyDescent="0.2">
      <c r="A16" s="81"/>
      <c r="B16" s="11"/>
      <c r="C16" s="60"/>
      <c r="D16" s="11"/>
      <c r="E16" s="60"/>
      <c r="F16" s="60"/>
      <c r="G16" s="93"/>
      <c r="H16" s="60"/>
      <c r="I16" s="60"/>
    </row>
    <row r="17" spans="1:9" ht="12" customHeight="1" x14ac:dyDescent="0.2">
      <c r="A17" s="74">
        <v>4</v>
      </c>
      <c r="B17" s="360" t="s">
        <v>165</v>
      </c>
      <c r="C17" s="287">
        <f>'Détail des coûts'!C52</f>
        <v>0</v>
      </c>
      <c r="D17" s="11"/>
      <c r="E17" s="258">
        <f>'Détail des coûts'!E52</f>
        <v>0</v>
      </c>
      <c r="F17" s="259">
        <f>'Détail des coûts'!F52</f>
        <v>0</v>
      </c>
      <c r="G17" s="291">
        <f>'Détail des coûts'!G52</f>
        <v>0</v>
      </c>
      <c r="H17" s="58"/>
      <c r="I17" s="258">
        <f t="shared" ref="I17:I23" si="0">C17-G17</f>
        <v>0</v>
      </c>
    </row>
    <row r="18" spans="1:9" ht="12" customHeight="1" x14ac:dyDescent="0.2">
      <c r="A18" s="74">
        <v>5</v>
      </c>
      <c r="B18" s="360" t="s">
        <v>88</v>
      </c>
      <c r="C18" s="287">
        <f>'Détail des coûts'!C65</f>
        <v>0</v>
      </c>
      <c r="D18" s="11"/>
      <c r="E18" s="258">
        <f>'Détail des coûts'!E65</f>
        <v>0</v>
      </c>
      <c r="F18" s="259">
        <f>'Détail des coûts'!F65</f>
        <v>0</v>
      </c>
      <c r="G18" s="291">
        <f>'Détail des coûts'!G65</f>
        <v>0</v>
      </c>
      <c r="H18" s="58"/>
      <c r="I18" s="258">
        <f t="shared" si="0"/>
        <v>0</v>
      </c>
    </row>
    <row r="19" spans="1:9" ht="12" customHeight="1" x14ac:dyDescent="0.2">
      <c r="A19" s="74">
        <v>6</v>
      </c>
      <c r="B19" s="360" t="s">
        <v>89</v>
      </c>
      <c r="C19" s="287">
        <f>'Détail des coûts'!C75</f>
        <v>0</v>
      </c>
      <c r="D19" s="11"/>
      <c r="E19" s="258">
        <f>'Détail des coûts'!E75</f>
        <v>0</v>
      </c>
      <c r="F19" s="259">
        <f>'Détail des coûts'!F75</f>
        <v>0</v>
      </c>
      <c r="G19" s="291">
        <f>'Détail des coûts'!G75</f>
        <v>0</v>
      </c>
      <c r="H19" s="58"/>
      <c r="I19" s="258">
        <f t="shared" si="0"/>
        <v>0</v>
      </c>
    </row>
    <row r="20" spans="1:9" ht="12" customHeight="1" x14ac:dyDescent="0.2">
      <c r="A20" s="74">
        <v>7</v>
      </c>
      <c r="B20" s="360" t="s">
        <v>121</v>
      </c>
      <c r="C20" s="287">
        <f>'Détail des coûts'!C87</f>
        <v>0</v>
      </c>
      <c r="D20" s="11"/>
      <c r="E20" s="258">
        <f>'Détail des coûts'!E87</f>
        <v>0</v>
      </c>
      <c r="F20" s="259">
        <f>'Détail des coûts'!F87</f>
        <v>0</v>
      </c>
      <c r="G20" s="291">
        <f>'Détail des coûts'!G87</f>
        <v>0</v>
      </c>
      <c r="H20" s="58"/>
      <c r="I20" s="258">
        <f t="shared" si="0"/>
        <v>0</v>
      </c>
    </row>
    <row r="21" spans="1:9" ht="12" customHeight="1" x14ac:dyDescent="0.2">
      <c r="A21" s="74">
        <v>8</v>
      </c>
      <c r="B21" s="360" t="s">
        <v>90</v>
      </c>
      <c r="C21" s="287">
        <f>'Détail des coûts'!C94</f>
        <v>0</v>
      </c>
      <c r="D21" s="11"/>
      <c r="E21" s="258">
        <f>'Détail des coûts'!E94</f>
        <v>0</v>
      </c>
      <c r="F21" s="259">
        <f>'Détail des coûts'!F94</f>
        <v>0</v>
      </c>
      <c r="G21" s="291">
        <f>'Détail des coûts'!G94</f>
        <v>0</v>
      </c>
      <c r="H21" s="58"/>
      <c r="I21" s="258">
        <f t="shared" si="0"/>
        <v>0</v>
      </c>
    </row>
    <row r="22" spans="1:9" ht="12" customHeight="1" x14ac:dyDescent="0.2">
      <c r="A22" s="74">
        <v>9</v>
      </c>
      <c r="B22" s="360" t="s">
        <v>91</v>
      </c>
      <c r="C22" s="287">
        <f>'Détail des coûts'!C100</f>
        <v>0</v>
      </c>
      <c r="D22" s="11"/>
      <c r="E22" s="258">
        <f>'Détail des coûts'!E100</f>
        <v>0</v>
      </c>
      <c r="F22" s="259">
        <f>'Détail des coûts'!F100</f>
        <v>0</v>
      </c>
      <c r="G22" s="291">
        <f>'Détail des coûts'!G100</f>
        <v>0</v>
      </c>
      <c r="H22" s="58"/>
      <c r="I22" s="258">
        <f t="shared" si="0"/>
        <v>0</v>
      </c>
    </row>
    <row r="23" spans="1:9" ht="12" customHeight="1" x14ac:dyDescent="0.2">
      <c r="A23" s="74">
        <v>10</v>
      </c>
      <c r="B23" s="360" t="s">
        <v>194</v>
      </c>
      <c r="C23" s="287">
        <f>'Détail des coûts'!C115</f>
        <v>0</v>
      </c>
      <c r="D23" s="11"/>
      <c r="E23" s="258">
        <f>'Détail des coûts'!E115</f>
        <v>0</v>
      </c>
      <c r="F23" s="259">
        <f>'Détail des coûts'!F115</f>
        <v>0</v>
      </c>
      <c r="G23" s="291">
        <f>'Détail des coûts'!G115</f>
        <v>0</v>
      </c>
      <c r="H23" s="58"/>
      <c r="I23" s="258">
        <f t="shared" si="0"/>
        <v>0</v>
      </c>
    </row>
    <row r="24" spans="1:9" s="52" customFormat="1" ht="12" customHeight="1" x14ac:dyDescent="0.2">
      <c r="A24" s="77"/>
      <c r="B24" s="53" t="s">
        <v>92</v>
      </c>
      <c r="C24" s="289">
        <f>SUM(C17:C23)</f>
        <v>0</v>
      </c>
      <c r="D24" s="78"/>
      <c r="E24" s="262">
        <f>SUM(E17:E23)</f>
        <v>0</v>
      </c>
      <c r="F24" s="263">
        <f>SUM(F17:F23)</f>
        <v>0</v>
      </c>
      <c r="G24" s="292">
        <f>SUM(G17:G23)</f>
        <v>0</v>
      </c>
      <c r="H24" s="82"/>
      <c r="I24" s="262">
        <f>SUM(I17:I23)</f>
        <v>0</v>
      </c>
    </row>
    <row r="25" spans="1:9" ht="6" customHeight="1" x14ac:dyDescent="0.2">
      <c r="A25" s="81"/>
      <c r="B25" s="61"/>
      <c r="C25" s="83"/>
      <c r="D25" s="11"/>
      <c r="E25" s="83"/>
      <c r="F25" s="83"/>
      <c r="G25" s="94"/>
      <c r="H25" s="83"/>
      <c r="I25" s="83"/>
    </row>
    <row r="26" spans="1:9" ht="12" customHeight="1" x14ac:dyDescent="0.2">
      <c r="A26" s="74">
        <v>11</v>
      </c>
      <c r="B26" s="360" t="s">
        <v>166</v>
      </c>
      <c r="C26" s="287">
        <f>'Détail des coûts'!C130</f>
        <v>0</v>
      </c>
      <c r="D26" s="11"/>
      <c r="E26" s="258">
        <f>'Détail des coûts'!E130</f>
        <v>0</v>
      </c>
      <c r="F26" s="259">
        <f>'Détail des coûts'!F130</f>
        <v>0</v>
      </c>
      <c r="G26" s="291">
        <f>'Détail des coûts'!G130</f>
        <v>0</v>
      </c>
      <c r="H26" s="58"/>
      <c r="I26" s="258">
        <f>C26-G26</f>
        <v>0</v>
      </c>
    </row>
    <row r="27" spans="1:9" ht="12" customHeight="1" x14ac:dyDescent="0.2">
      <c r="A27" s="74">
        <v>12</v>
      </c>
      <c r="B27" s="360" t="s">
        <v>262</v>
      </c>
      <c r="C27" s="287">
        <f>'Détail des coûts'!C146</f>
        <v>0</v>
      </c>
      <c r="D27" s="11"/>
      <c r="E27" s="258">
        <f>'Détail des coûts'!E146</f>
        <v>0</v>
      </c>
      <c r="F27" s="259">
        <f>'Détail des coûts'!F146</f>
        <v>0</v>
      </c>
      <c r="G27" s="291">
        <f>'Détail des coûts'!G146</f>
        <v>0</v>
      </c>
      <c r="H27" s="58"/>
      <c r="I27" s="258">
        <f>C27-G27</f>
        <v>0</v>
      </c>
    </row>
    <row r="28" spans="1:9" s="52" customFormat="1" ht="12" customHeight="1" x14ac:dyDescent="0.2">
      <c r="A28" s="77"/>
      <c r="B28" s="53" t="s">
        <v>93</v>
      </c>
      <c r="C28" s="288">
        <f>SUM(C26:C27)</f>
        <v>0</v>
      </c>
      <c r="D28" s="78"/>
      <c r="E28" s="260">
        <f>SUM(E26:E27)</f>
        <v>0</v>
      </c>
      <c r="F28" s="261">
        <f>SUM(F26:F27)</f>
        <v>0</v>
      </c>
      <c r="G28" s="290">
        <f>SUM(G26:G27)</f>
        <v>0</v>
      </c>
      <c r="H28" s="59"/>
      <c r="I28" s="260">
        <f>SUM(I26:I27)</f>
        <v>0</v>
      </c>
    </row>
    <row r="29" spans="1:9" ht="6" customHeight="1" x14ac:dyDescent="0.2">
      <c r="A29" s="81"/>
      <c r="B29" s="61"/>
      <c r="C29" s="60"/>
      <c r="D29" s="11"/>
      <c r="E29" s="60"/>
      <c r="F29" s="60"/>
      <c r="G29" s="93"/>
      <c r="H29" s="60"/>
      <c r="I29" s="60"/>
    </row>
    <row r="30" spans="1:9" ht="12" customHeight="1" x14ac:dyDescent="0.2">
      <c r="A30" s="74">
        <v>15</v>
      </c>
      <c r="B30" s="360" t="s">
        <v>167</v>
      </c>
      <c r="C30" s="287">
        <f>'Détail des coûts'!C162</f>
        <v>0</v>
      </c>
      <c r="D30" s="11"/>
      <c r="E30" s="258">
        <f>'Détail des coûts'!E162</f>
        <v>0</v>
      </c>
      <c r="F30" s="259">
        <f>'Détail des coûts'!F162</f>
        <v>0</v>
      </c>
      <c r="G30" s="291">
        <f>'Détail des coûts'!G162</f>
        <v>0</v>
      </c>
      <c r="H30" s="58"/>
      <c r="I30" s="258">
        <f>C30-G30</f>
        <v>0</v>
      </c>
    </row>
    <row r="31" spans="1:9" ht="12" customHeight="1" x14ac:dyDescent="0.2">
      <c r="A31" s="84"/>
      <c r="B31" s="53" t="s">
        <v>94</v>
      </c>
      <c r="C31" s="288">
        <f>SUM(C30:C30)</f>
        <v>0</v>
      </c>
      <c r="D31" s="11"/>
      <c r="E31" s="260">
        <f>SUM(E30:E30)</f>
        <v>0</v>
      </c>
      <c r="F31" s="261">
        <f>SUM(F30:F30)</f>
        <v>0</v>
      </c>
      <c r="G31" s="290">
        <f>SUM(G30:G30)</f>
        <v>0</v>
      </c>
      <c r="H31" s="59"/>
      <c r="I31" s="260">
        <f>SUM(I30:I30)</f>
        <v>0</v>
      </c>
    </row>
    <row r="32" spans="1:9" ht="6" customHeight="1" x14ac:dyDescent="0.2">
      <c r="A32" s="85"/>
      <c r="B32" s="61"/>
      <c r="C32" s="60"/>
      <c r="D32" s="11"/>
      <c r="E32" s="60"/>
      <c r="F32" s="60"/>
      <c r="G32" s="93"/>
      <c r="H32" s="60"/>
      <c r="I32" s="60"/>
    </row>
    <row r="33" spans="1:9" s="52" customFormat="1" ht="12" customHeight="1" x14ac:dyDescent="0.2">
      <c r="A33" s="87" t="s">
        <v>0</v>
      </c>
      <c r="B33" s="361" t="s">
        <v>95</v>
      </c>
      <c r="C33" s="288">
        <f>'Détail des coûts'!C166</f>
        <v>0</v>
      </c>
      <c r="D33" s="78"/>
      <c r="E33" s="260">
        <f>'Détail des coûts'!E166</f>
        <v>0</v>
      </c>
      <c r="F33" s="261">
        <f>'Détail des coûts'!F166</f>
        <v>0</v>
      </c>
      <c r="G33" s="290">
        <f>'Détail des coûts'!G166</f>
        <v>0</v>
      </c>
      <c r="H33" s="59"/>
      <c r="I33" s="260">
        <f>C33-G33</f>
        <v>0</v>
      </c>
    </row>
    <row r="34" spans="1:9" ht="6" customHeight="1" x14ac:dyDescent="0.2">
      <c r="A34" s="85"/>
      <c r="B34" s="11"/>
      <c r="C34" s="62"/>
      <c r="D34" s="11"/>
      <c r="E34" s="62"/>
      <c r="F34" s="62"/>
      <c r="G34" s="95"/>
      <c r="H34" s="62"/>
      <c r="I34" s="62"/>
    </row>
    <row r="35" spans="1:9" s="52" customFormat="1" ht="12" customHeight="1" x14ac:dyDescent="0.2">
      <c r="A35" s="87" t="s">
        <v>80</v>
      </c>
      <c r="B35" s="361" t="s">
        <v>96</v>
      </c>
      <c r="C35" s="288">
        <f>'Détail des coûts'!C168</f>
        <v>0</v>
      </c>
      <c r="D35" s="78"/>
      <c r="E35" s="260">
        <f>'Détail des coûts'!E168</f>
        <v>0</v>
      </c>
      <c r="F35" s="261">
        <f>'Détail des coûts'!F168</f>
        <v>0</v>
      </c>
      <c r="G35" s="290">
        <f>'Détail des coûts'!G168</f>
        <v>0</v>
      </c>
      <c r="H35" s="59"/>
      <c r="I35" s="260">
        <f>C35-G35</f>
        <v>0</v>
      </c>
    </row>
    <row r="36" spans="1:9" ht="6" customHeight="1" x14ac:dyDescent="0.2">
      <c r="A36" s="85"/>
      <c r="B36" s="11"/>
      <c r="C36" s="62"/>
      <c r="D36" s="11"/>
      <c r="E36" s="62"/>
      <c r="F36" s="62"/>
      <c r="G36" s="95"/>
      <c r="H36" s="62"/>
      <c r="I36" s="62"/>
    </row>
    <row r="37" spans="1:9" s="52" customFormat="1" ht="12" customHeight="1" thickBot="1" x14ac:dyDescent="0.25">
      <c r="A37" s="103"/>
      <c r="B37" s="342" t="s">
        <v>324</v>
      </c>
      <c r="C37" s="264">
        <f>'Détail des coûts'!C171</f>
        <v>0</v>
      </c>
      <c r="E37" s="265">
        <f>'Détail des coûts'!E171</f>
        <v>0</v>
      </c>
      <c r="F37" s="295">
        <f>'Détail des coûts'!F171</f>
        <v>0</v>
      </c>
      <c r="G37" s="105">
        <f>'Détail des coûts'!G171</f>
        <v>0</v>
      </c>
      <c r="H37" s="88"/>
      <c r="I37" s="264">
        <f>'Détail des coûts'!H171</f>
        <v>0</v>
      </c>
    </row>
    <row r="38" spans="1:9" s="52" customFormat="1" ht="12" customHeight="1" thickTop="1" x14ac:dyDescent="0.2">
      <c r="A38" s="253"/>
      <c r="B38" s="298"/>
      <c r="C38" s="297"/>
      <c r="E38" s="297"/>
      <c r="F38" s="297"/>
      <c r="G38" s="297"/>
      <c r="H38" s="297"/>
      <c r="I38" s="297"/>
    </row>
    <row r="39" spans="1:9" s="52" customFormat="1" ht="12" customHeight="1" x14ac:dyDescent="0.2">
      <c r="A39" s="87" t="s">
        <v>4</v>
      </c>
      <c r="B39" s="368" t="s">
        <v>326</v>
      </c>
      <c r="C39" s="288">
        <f>'Détail des coûts'!C173</f>
        <v>0</v>
      </c>
      <c r="D39" s="78"/>
      <c r="G39" s="369">
        <f>'Détail des coûts'!G173</f>
        <v>0</v>
      </c>
    </row>
    <row r="40" spans="1:9" s="52" customFormat="1" ht="12" customHeight="1" x14ac:dyDescent="0.2">
      <c r="A40" s="84"/>
      <c r="B40" s="78"/>
      <c r="C40" s="320"/>
      <c r="D40" s="78"/>
    </row>
    <row r="41" spans="1:9" s="52" customFormat="1" ht="12" customHeight="1" thickBot="1" x14ac:dyDescent="0.25">
      <c r="A41" s="103"/>
      <c r="B41" s="342" t="s">
        <v>322</v>
      </c>
      <c r="C41" s="264">
        <f>'Détail des coûts'!C175</f>
        <v>0</v>
      </c>
      <c r="E41" s="264">
        <f>'Détail des coûts'!E175</f>
        <v>0</v>
      </c>
      <c r="F41" s="264">
        <f>'Détail des coûts'!F175</f>
        <v>0</v>
      </c>
      <c r="G41" s="264">
        <f>'Détail des coûts'!G175</f>
        <v>0</v>
      </c>
      <c r="I41" s="264">
        <f>'Détail des coûts'!H175</f>
        <v>0</v>
      </c>
    </row>
    <row r="42" spans="1:9" s="122" customFormat="1" ht="14.25" thickTop="1" thickBot="1" x14ac:dyDescent="0.25">
      <c r="C42" s="370"/>
      <c r="F42" s="21"/>
    </row>
    <row r="43" spans="1:9" s="122" customFormat="1" ht="13.5" thickBot="1" x14ac:dyDescent="0.25">
      <c r="B43" s="394" t="s">
        <v>301</v>
      </c>
      <c r="C43" s="395"/>
      <c r="D43" s="396"/>
      <c r="E43" s="396"/>
      <c r="F43" s="396"/>
      <c r="G43" s="396"/>
      <c r="H43" s="396"/>
      <c r="I43" s="397"/>
    </row>
    <row r="44" spans="1:9" s="122" customFormat="1" ht="24" x14ac:dyDescent="0.2">
      <c r="B44" s="371" t="s">
        <v>312</v>
      </c>
      <c r="C44" s="372" t="s">
        <v>340</v>
      </c>
      <c r="E44" s="373"/>
      <c r="F44" s="373"/>
      <c r="G44" s="383" t="s">
        <v>336</v>
      </c>
      <c r="H44" s="384"/>
      <c r="I44" s="383" t="s">
        <v>337</v>
      </c>
    </row>
    <row r="45" spans="1:9" s="122" customFormat="1" ht="14.25" x14ac:dyDescent="0.2">
      <c r="B45" s="374" t="str">
        <f>'Détail des coûts'!B181</f>
        <v>-</v>
      </c>
      <c r="C45" s="375">
        <f>'Détail des coûts'!C181</f>
        <v>0</v>
      </c>
      <c r="E45" s="376"/>
      <c r="F45" s="376"/>
      <c r="G45" s="377">
        <f>'Détail des coûts'!G181</f>
        <v>0</v>
      </c>
      <c r="H45" s="312"/>
      <c r="I45" s="377">
        <f>'Détail des coûts'!H181</f>
        <v>0</v>
      </c>
    </row>
    <row r="46" spans="1:9" s="122" customFormat="1" ht="14.25" x14ac:dyDescent="0.2">
      <c r="B46" s="374" t="str">
        <f>'Détail des coûts'!B182</f>
        <v>-</v>
      </c>
      <c r="C46" s="375">
        <f>'Détail des coûts'!C182</f>
        <v>0</v>
      </c>
      <c r="E46" s="376"/>
      <c r="F46" s="376"/>
      <c r="G46" s="377">
        <f>'Détail des coûts'!G182</f>
        <v>0</v>
      </c>
      <c r="H46" s="312"/>
      <c r="I46" s="377">
        <f>'Détail des coûts'!H182</f>
        <v>0</v>
      </c>
    </row>
    <row r="47" spans="1:9" s="122" customFormat="1" ht="13.5" thickBot="1" x14ac:dyDescent="0.25">
      <c r="B47" s="378" t="s">
        <v>327</v>
      </c>
      <c r="C47" s="379">
        <f>'Détail des coûts'!C183</f>
        <v>0</v>
      </c>
      <c r="E47" s="313"/>
      <c r="F47" s="313"/>
      <c r="G47" s="380">
        <f>'Détail des coûts'!G183</f>
        <v>0</v>
      </c>
      <c r="H47" s="313"/>
      <c r="I47" s="380">
        <f>'Détail des coûts'!H183</f>
        <v>0</v>
      </c>
    </row>
    <row r="48" spans="1:9" s="122" customFormat="1" ht="12.75" x14ac:dyDescent="0.2">
      <c r="B48" s="381"/>
      <c r="C48" s="382"/>
      <c r="E48" s="313"/>
      <c r="F48" s="313"/>
      <c r="G48" s="313"/>
      <c r="H48" s="313"/>
      <c r="I48" s="313"/>
    </row>
    <row r="49" spans="1:9" s="122" customFormat="1" ht="13.5" thickBot="1" x14ac:dyDescent="0.25">
      <c r="A49" s="253"/>
      <c r="B49" s="343" t="s">
        <v>323</v>
      </c>
      <c r="C49" s="264">
        <f>'Détail des coûts'!C185</f>
        <v>0</v>
      </c>
      <c r="E49" s="297"/>
      <c r="F49" s="297"/>
      <c r="G49" s="264">
        <f>'Détail des coûts'!G185</f>
        <v>0</v>
      </c>
      <c r="H49" s="313"/>
      <c r="I49" s="264">
        <f>'Détail des coûts'!H185</f>
        <v>0</v>
      </c>
    </row>
    <row r="50" spans="1:9" s="122" customFormat="1" ht="13.5" thickTop="1" x14ac:dyDescent="0.2">
      <c r="A50" s="253"/>
      <c r="B50" s="345"/>
      <c r="C50" s="297"/>
      <c r="E50" s="313"/>
      <c r="F50" s="313"/>
      <c r="G50" s="313"/>
      <c r="H50" s="313"/>
      <c r="I50" s="313"/>
    </row>
    <row r="51" spans="1:9" s="122" customFormat="1" ht="12.75" x14ac:dyDescent="0.2">
      <c r="C51" s="344"/>
      <c r="F51" s="21"/>
    </row>
    <row r="52" spans="1:9" s="122" customFormat="1" ht="12.75" x14ac:dyDescent="0.2">
      <c r="B52" s="327"/>
      <c r="C52" s="328"/>
      <c r="D52" s="327"/>
      <c r="E52" s="327"/>
      <c r="F52" s="329"/>
      <c r="G52" s="327"/>
      <c r="H52" s="327"/>
      <c r="I52" s="327"/>
    </row>
    <row r="53" spans="1:9" s="122" customFormat="1" ht="12.75" x14ac:dyDescent="0.2">
      <c r="B53" s="327"/>
      <c r="C53" s="328"/>
      <c r="D53" s="327"/>
      <c r="E53" s="327"/>
      <c r="F53" s="329"/>
      <c r="G53" s="327"/>
      <c r="H53" s="327"/>
      <c r="I53" s="327"/>
    </row>
    <row r="54" spans="1:9" s="122" customFormat="1" ht="12.75" x14ac:dyDescent="0.2">
      <c r="A54" s="326"/>
      <c r="B54" s="321"/>
      <c r="C54" s="321"/>
      <c r="D54" s="327"/>
      <c r="E54" s="393"/>
      <c r="F54" s="393"/>
      <c r="G54" s="327"/>
      <c r="H54" s="327"/>
      <c r="I54" s="327"/>
    </row>
    <row r="55" spans="1:9" s="122" customFormat="1" ht="12.75" x14ac:dyDescent="0.2">
      <c r="B55" s="330" t="s">
        <v>259</v>
      </c>
      <c r="C55" s="331"/>
      <c r="D55" s="329"/>
      <c r="E55" s="327" t="s">
        <v>302</v>
      </c>
      <c r="F55" s="327"/>
      <c r="G55" s="327"/>
      <c r="H55" s="327"/>
      <c r="I55" s="327"/>
    </row>
    <row r="56" spans="1:9" s="122" customFormat="1" ht="12.75" x14ac:dyDescent="0.2">
      <c r="B56" s="327"/>
      <c r="C56" s="332"/>
      <c r="D56" s="327"/>
      <c r="E56" s="327"/>
      <c r="F56" s="327"/>
      <c r="G56" s="327"/>
      <c r="H56" s="327"/>
      <c r="I56" s="327"/>
    </row>
  </sheetData>
  <sheetProtection algorithmName="SHA-512" hashValue="RNTsK6O4OE85iebYXnSw20Lm9dy+bCU9BwmmnOmK75XUYjKRuGB2zGPqSsEMBifMB9wP5DxZT7YXeOPlI9mdUw==" saltValue="bWYPxfJQh6jA9SVzBW4Qyw==" spinCount="100000" sheet="1" selectLockedCells="1"/>
  <mergeCells count="2">
    <mergeCell ref="E54:F54"/>
    <mergeCell ref="B43:I43"/>
  </mergeCells>
  <pageMargins left="0.55118110236220474" right="0.55118110236220474" top="1.1811023622047245" bottom="0.98425196850393704" header="0.51181102362204722" footer="0.51181102362204722"/>
  <pageSetup scale="69" orientation="landscape" r:id="rId1"/>
  <headerFooter alignWithMargins="0"/>
  <ignoredErrors>
    <ignoredError sqref="C6:C9" unlockedFormula="1"/>
  </ignoredError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58"/>
  <sheetViews>
    <sheetView showGridLines="0" zoomScaleNormal="100" workbookViewId="0">
      <selection activeCell="B49" sqref="B49"/>
    </sheetView>
  </sheetViews>
  <sheetFormatPr baseColWidth="10" defaultColWidth="11.42578125" defaultRowHeight="12" x14ac:dyDescent="0.2"/>
  <cols>
    <col min="1" max="1" width="6.42578125" style="1" customWidth="1"/>
    <col min="2" max="2" width="64.28515625" style="1" customWidth="1"/>
    <col min="3" max="3" width="10" style="1" bestFit="1" customWidth="1"/>
    <col min="4" max="4" width="12" style="1" bestFit="1" customWidth="1"/>
    <col min="5" max="5" width="7.7109375" style="1" customWidth="1"/>
    <col min="6" max="11" width="10" style="1" customWidth="1"/>
    <col min="12" max="12" width="6" style="1" customWidth="1"/>
    <col min="13" max="16" width="10" style="1" customWidth="1"/>
    <col min="17" max="18" width="13.140625" style="1" bestFit="1" customWidth="1"/>
    <col min="19" max="19" width="10.140625" style="1" bestFit="1" customWidth="1"/>
    <col min="20" max="20" width="11.85546875" style="1" bestFit="1" customWidth="1"/>
    <col min="21" max="16384" width="11.42578125" style="1"/>
  </cols>
  <sheetData>
    <row r="1" spans="1:18" x14ac:dyDescent="0.2">
      <c r="A1" s="359"/>
      <c r="B1" s="359"/>
      <c r="C1" s="359"/>
      <c r="D1" s="359"/>
      <c r="E1" s="359"/>
      <c r="F1" s="359"/>
      <c r="G1" s="359"/>
      <c r="H1" s="359"/>
      <c r="I1" s="359"/>
      <c r="J1" s="359"/>
      <c r="K1" s="359"/>
      <c r="L1" s="359"/>
      <c r="M1" s="359"/>
      <c r="N1" s="359"/>
      <c r="O1" s="359"/>
      <c r="P1" s="359"/>
    </row>
    <row r="2" spans="1:18" ht="12.75" customHeight="1" x14ac:dyDescent="0.2">
      <c r="M2" s="118"/>
      <c r="N2" s="73"/>
      <c r="O2" s="73"/>
      <c r="P2" s="198" t="s">
        <v>353</v>
      </c>
    </row>
    <row r="3" spans="1:18" ht="12.75" customHeight="1" x14ac:dyDescent="0.2">
      <c r="M3" s="73"/>
      <c r="N3" s="73"/>
      <c r="O3" s="73"/>
      <c r="P3" s="198" t="s">
        <v>354</v>
      </c>
    </row>
    <row r="4" spans="1:18" ht="12.75" customHeight="1" x14ac:dyDescent="0.2">
      <c r="N4" s="118"/>
      <c r="O4" s="73"/>
      <c r="P4" s="73" t="s">
        <v>258</v>
      </c>
    </row>
    <row r="5" spans="1:18" ht="12.75" customHeight="1" x14ac:dyDescent="0.2">
      <c r="N5" s="73"/>
      <c r="O5" s="73"/>
    </row>
    <row r="6" spans="1:18" ht="12.75" customHeight="1" x14ac:dyDescent="0.2">
      <c r="N6" s="118"/>
      <c r="O6" s="73"/>
      <c r="P6" s="73"/>
    </row>
    <row r="7" spans="1:18" s="8" customFormat="1" ht="12.75" customHeight="1" x14ac:dyDescent="0.2">
      <c r="B7" s="198" t="s">
        <v>321</v>
      </c>
      <c r="C7" s="120" t="str">
        <f>'Détail des coûts'!G3</f>
        <v>-</v>
      </c>
      <c r="D7" s="120"/>
      <c r="E7" s="120"/>
      <c r="F7" s="120"/>
    </row>
    <row r="8" spans="1:18" s="8" customFormat="1" ht="15.75" customHeight="1" x14ac:dyDescent="0.2">
      <c r="B8" s="198" t="s">
        <v>200</v>
      </c>
      <c r="C8" s="120" t="str">
        <f>'Détail des coûts'!G4</f>
        <v>-</v>
      </c>
      <c r="D8" s="120"/>
      <c r="E8" s="120"/>
      <c r="F8" s="121"/>
    </row>
    <row r="9" spans="1:18" s="8" customFormat="1" ht="15.75" customHeight="1" x14ac:dyDescent="0.2">
      <c r="B9" s="198" t="s">
        <v>201</v>
      </c>
      <c r="C9" s="120" t="str">
        <f>'Détail des coûts'!G5</f>
        <v>-</v>
      </c>
      <c r="D9" s="120"/>
      <c r="E9" s="120"/>
      <c r="F9" s="121"/>
    </row>
    <row r="10" spans="1:18" s="8" customFormat="1" ht="15.75" customHeight="1" x14ac:dyDescent="0.2">
      <c r="B10" s="198" t="s">
        <v>81</v>
      </c>
      <c r="C10" s="119" t="str">
        <f>'Détail des coûts'!G6</f>
        <v>-</v>
      </c>
      <c r="D10" s="119"/>
      <c r="E10" s="119"/>
      <c r="F10" s="119"/>
    </row>
    <row r="11" spans="1:18" s="8" customFormat="1" ht="15.75" customHeight="1" x14ac:dyDescent="0.2">
      <c r="B11" s="73"/>
      <c r="C11" s="100"/>
      <c r="D11" s="100"/>
      <c r="E11" s="100"/>
      <c r="F11" s="89"/>
    </row>
    <row r="12" spans="1:18" s="211" customFormat="1" ht="25.5" customHeight="1" x14ac:dyDescent="0.2">
      <c r="A12" s="240"/>
      <c r="B12" s="240"/>
      <c r="C12" s="240"/>
      <c r="D12" s="240"/>
      <c r="F12" s="398" t="s">
        <v>102</v>
      </c>
      <c r="G12" s="399"/>
      <c r="H12" s="400"/>
      <c r="I12" s="399" t="s">
        <v>101</v>
      </c>
      <c r="J12" s="399"/>
      <c r="K12" s="406"/>
      <c r="M12" s="404" t="s">
        <v>103</v>
      </c>
      <c r="N12" s="405"/>
      <c r="O12" s="406" t="s">
        <v>104</v>
      </c>
      <c r="P12" s="404"/>
    </row>
    <row r="13" spans="1:18" s="239" customFormat="1" ht="27" customHeight="1" x14ac:dyDescent="0.2">
      <c r="A13" s="229" t="s">
        <v>82</v>
      </c>
      <c r="B13" s="230" t="s">
        <v>83</v>
      </c>
      <c r="C13" s="236" t="s">
        <v>84</v>
      </c>
      <c r="D13" s="237" t="s">
        <v>108</v>
      </c>
      <c r="E13" s="238"/>
      <c r="F13" s="335" t="s">
        <v>98</v>
      </c>
      <c r="G13" s="335" t="s">
        <v>99</v>
      </c>
      <c r="H13" s="336" t="s">
        <v>100</v>
      </c>
      <c r="I13" s="337" t="s">
        <v>98</v>
      </c>
      <c r="J13" s="335" t="s">
        <v>99</v>
      </c>
      <c r="K13" s="335" t="s">
        <v>100</v>
      </c>
      <c r="L13" s="50"/>
      <c r="M13" s="335" t="s">
        <v>105</v>
      </c>
      <c r="N13" s="334" t="s">
        <v>106</v>
      </c>
      <c r="O13" s="337" t="s">
        <v>105</v>
      </c>
      <c r="P13" s="335" t="s">
        <v>106</v>
      </c>
      <c r="Q13" s="50"/>
      <c r="R13" s="50"/>
    </row>
    <row r="14" spans="1:18" s="11" customFormat="1" ht="12" customHeight="1" x14ac:dyDescent="0.2">
      <c r="A14" s="74">
        <v>1</v>
      </c>
      <c r="B14" s="360" t="s">
        <v>199</v>
      </c>
      <c r="C14" s="315">
        <f>'Détail des coûts'!C19</f>
        <v>0</v>
      </c>
      <c r="D14" s="291">
        <f>'Détail des coûts'!G19</f>
        <v>0</v>
      </c>
      <c r="E14" s="58"/>
      <c r="F14" s="75">
        <f>'Détail des coûts'!R19</f>
        <v>0</v>
      </c>
      <c r="G14" s="75">
        <f>'Détail des coûts'!S19</f>
        <v>0</v>
      </c>
      <c r="H14" s="90">
        <f>'Détail des coûts'!T19</f>
        <v>0</v>
      </c>
      <c r="I14" s="76">
        <f>'Détail des coûts'!U19</f>
        <v>0</v>
      </c>
      <c r="J14" s="75">
        <f>'Détail des coûts'!V19</f>
        <v>0</v>
      </c>
      <c r="K14" s="75">
        <f>'Détail des coûts'!W19</f>
        <v>0</v>
      </c>
      <c r="M14" s="75">
        <f>'Détail des coûts'!Y19</f>
        <v>0</v>
      </c>
      <c r="N14" s="90">
        <f>'Détail des coûts'!Z19</f>
        <v>0</v>
      </c>
      <c r="O14" s="76">
        <f>'Détail des coûts'!AA19</f>
        <v>0</v>
      </c>
      <c r="P14" s="75">
        <f>'Détail des coûts'!AB19</f>
        <v>0</v>
      </c>
    </row>
    <row r="15" spans="1:18" s="11" customFormat="1" ht="12" customHeight="1" x14ac:dyDescent="0.2">
      <c r="A15" s="74">
        <v>2</v>
      </c>
      <c r="B15" s="360" t="s">
        <v>86</v>
      </c>
      <c r="C15" s="315">
        <f>'Détail des coûts'!C29</f>
        <v>0</v>
      </c>
      <c r="D15" s="291">
        <f>'Détail des coûts'!G29</f>
        <v>0</v>
      </c>
      <c r="E15" s="58"/>
      <c r="F15" s="75">
        <f>'Détail des coûts'!R29</f>
        <v>0</v>
      </c>
      <c r="G15" s="75">
        <f>'Détail des coûts'!S29</f>
        <v>0</v>
      </c>
      <c r="H15" s="90">
        <f>'Détail des coûts'!T29</f>
        <v>0</v>
      </c>
      <c r="I15" s="76">
        <f>'Détail des coûts'!U29</f>
        <v>0</v>
      </c>
      <c r="J15" s="75">
        <f>'Détail des coûts'!V29</f>
        <v>0</v>
      </c>
      <c r="K15" s="75">
        <f>'Détail des coûts'!W29</f>
        <v>0</v>
      </c>
      <c r="M15" s="75">
        <f>'Détail des coûts'!Y29</f>
        <v>0</v>
      </c>
      <c r="N15" s="90">
        <f>'Détail des coûts'!Z29</f>
        <v>0</v>
      </c>
      <c r="O15" s="76">
        <f>'Détail des coûts'!AA29</f>
        <v>0</v>
      </c>
      <c r="P15" s="75">
        <f>'Détail des coûts'!AB29</f>
        <v>0</v>
      </c>
    </row>
    <row r="16" spans="1:18" s="11" customFormat="1" ht="12" customHeight="1" x14ac:dyDescent="0.2">
      <c r="A16" s="74">
        <v>3</v>
      </c>
      <c r="B16" s="360" t="s">
        <v>87</v>
      </c>
      <c r="C16" s="315">
        <f>'Détail des coûts'!C37</f>
        <v>0</v>
      </c>
      <c r="D16" s="291">
        <f>'Détail des coûts'!G37</f>
        <v>0</v>
      </c>
      <c r="E16" s="58"/>
      <c r="F16" s="75">
        <f>'Détail des coûts'!R37</f>
        <v>0</v>
      </c>
      <c r="G16" s="75">
        <f>'Détail des coûts'!S37</f>
        <v>0</v>
      </c>
      <c r="H16" s="90">
        <f>'Détail des coûts'!T37</f>
        <v>0</v>
      </c>
      <c r="I16" s="76">
        <f>'Détail des coûts'!U37</f>
        <v>0</v>
      </c>
      <c r="J16" s="75">
        <f>'Détail des coûts'!V37</f>
        <v>0</v>
      </c>
      <c r="K16" s="75">
        <f>'Détail des coûts'!W37</f>
        <v>0</v>
      </c>
      <c r="M16" s="75">
        <f>'Détail des coûts'!Y37</f>
        <v>0</v>
      </c>
      <c r="N16" s="90">
        <f>'Détail des coûts'!Z37</f>
        <v>0</v>
      </c>
      <c r="O16" s="76">
        <f>'Détail des coûts'!AA37</f>
        <v>0</v>
      </c>
      <c r="P16" s="75">
        <f>'Détail des coûts'!AB37</f>
        <v>0</v>
      </c>
    </row>
    <row r="17" spans="1:16" s="78" customFormat="1" ht="12" customHeight="1" x14ac:dyDescent="0.2">
      <c r="A17" s="77"/>
      <c r="B17" s="361" t="s">
        <v>263</v>
      </c>
      <c r="C17" s="316">
        <f>SUM(C14:C16)</f>
        <v>0</v>
      </c>
      <c r="D17" s="290">
        <f>SUM(D14:D16)</f>
        <v>0</v>
      </c>
      <c r="E17" s="59"/>
      <c r="F17" s="79">
        <f t="shared" ref="F17:K17" si="0">SUM(F14:F16)</f>
        <v>0</v>
      </c>
      <c r="G17" s="79">
        <f t="shared" si="0"/>
        <v>0</v>
      </c>
      <c r="H17" s="86">
        <f t="shared" si="0"/>
        <v>0</v>
      </c>
      <c r="I17" s="80">
        <f t="shared" si="0"/>
        <v>0</v>
      </c>
      <c r="J17" s="79">
        <f t="shared" si="0"/>
        <v>0</v>
      </c>
      <c r="K17" s="79">
        <f t="shared" si="0"/>
        <v>0</v>
      </c>
      <c r="M17" s="79">
        <f>SUM(M14:M16)</f>
        <v>0</v>
      </c>
      <c r="N17" s="86">
        <f>SUM(N14:N16)</f>
        <v>0</v>
      </c>
      <c r="O17" s="80">
        <f>SUM(O14:O16)</f>
        <v>0</v>
      </c>
      <c r="P17" s="79">
        <f>SUM(P14:P16)</f>
        <v>0</v>
      </c>
    </row>
    <row r="18" spans="1:16" s="11" customFormat="1" ht="6" customHeight="1" x14ac:dyDescent="0.2">
      <c r="A18" s="81"/>
      <c r="C18" s="60"/>
      <c r="D18" s="93"/>
      <c r="E18" s="60"/>
      <c r="I18" s="91"/>
      <c r="O18" s="91"/>
    </row>
    <row r="19" spans="1:16" s="11" customFormat="1" ht="12" customHeight="1" x14ac:dyDescent="0.2">
      <c r="A19" s="74">
        <v>4</v>
      </c>
      <c r="B19" s="360" t="s">
        <v>168</v>
      </c>
      <c r="C19" s="315">
        <f>'Détail des coûts'!C52</f>
        <v>0</v>
      </c>
      <c r="D19" s="291">
        <f>'Détail des coûts'!G52</f>
        <v>0</v>
      </c>
      <c r="E19" s="58"/>
      <c r="F19" s="75">
        <f>'Détail des coûts'!R52</f>
        <v>0</v>
      </c>
      <c r="G19" s="75">
        <f>'Détail des coûts'!S52</f>
        <v>0</v>
      </c>
      <c r="H19" s="90">
        <f>'Détail des coûts'!T52</f>
        <v>0</v>
      </c>
      <c r="I19" s="76">
        <f>'Détail des coûts'!U52</f>
        <v>0</v>
      </c>
      <c r="J19" s="75">
        <f>'Détail des coûts'!V52</f>
        <v>0</v>
      </c>
      <c r="K19" s="75">
        <f>'Détail des coûts'!W52</f>
        <v>0</v>
      </c>
      <c r="M19" s="75">
        <f>'Détail des coûts'!Y52</f>
        <v>0</v>
      </c>
      <c r="N19" s="90">
        <f>'Détail des coûts'!Z52</f>
        <v>0</v>
      </c>
      <c r="O19" s="76">
        <f>'Détail des coûts'!AA52</f>
        <v>0</v>
      </c>
      <c r="P19" s="75">
        <f>'Détail des coûts'!AB52</f>
        <v>0</v>
      </c>
    </row>
    <row r="20" spans="1:16" s="11" customFormat="1" ht="12" customHeight="1" x14ac:dyDescent="0.2">
      <c r="A20" s="74">
        <v>5</v>
      </c>
      <c r="B20" s="360" t="s">
        <v>88</v>
      </c>
      <c r="C20" s="315">
        <f>'Détail des coûts'!C65</f>
        <v>0</v>
      </c>
      <c r="D20" s="291">
        <f>'Détail des coûts'!G65</f>
        <v>0</v>
      </c>
      <c r="E20" s="58"/>
      <c r="F20" s="75">
        <f>'Détail des coûts'!R65</f>
        <v>0</v>
      </c>
      <c r="G20" s="75">
        <f>'Détail des coûts'!S65</f>
        <v>0</v>
      </c>
      <c r="H20" s="90">
        <f>'Détail des coûts'!T65</f>
        <v>0</v>
      </c>
      <c r="I20" s="76">
        <f>'Détail des coûts'!U65</f>
        <v>0</v>
      </c>
      <c r="J20" s="75">
        <f>'Détail des coûts'!V65</f>
        <v>0</v>
      </c>
      <c r="K20" s="75">
        <f>'Détail des coûts'!W65</f>
        <v>0</v>
      </c>
      <c r="M20" s="75">
        <f>'Détail des coûts'!Y65</f>
        <v>0</v>
      </c>
      <c r="N20" s="90">
        <f>'Détail des coûts'!Z65</f>
        <v>0</v>
      </c>
      <c r="O20" s="76">
        <f>'Détail des coûts'!AA65</f>
        <v>0</v>
      </c>
      <c r="P20" s="75">
        <f>'Détail des coûts'!AB65</f>
        <v>0</v>
      </c>
    </row>
    <row r="21" spans="1:16" s="11" customFormat="1" ht="12" customHeight="1" x14ac:dyDescent="0.2">
      <c r="A21" s="74">
        <v>6</v>
      </c>
      <c r="B21" s="360" t="s">
        <v>89</v>
      </c>
      <c r="C21" s="315">
        <f>'Détail des coûts'!C75</f>
        <v>0</v>
      </c>
      <c r="D21" s="291">
        <f>'Détail des coûts'!G75</f>
        <v>0</v>
      </c>
      <c r="E21" s="58"/>
      <c r="F21" s="75">
        <f>'Détail des coûts'!R75</f>
        <v>0</v>
      </c>
      <c r="G21" s="75">
        <f>'Détail des coûts'!S75</f>
        <v>0</v>
      </c>
      <c r="H21" s="90">
        <f>'Détail des coûts'!T75</f>
        <v>0</v>
      </c>
      <c r="I21" s="76">
        <f>'Détail des coûts'!U75</f>
        <v>0</v>
      </c>
      <c r="J21" s="75">
        <f>'Détail des coûts'!V75</f>
        <v>0</v>
      </c>
      <c r="K21" s="75">
        <f>'Détail des coûts'!W75</f>
        <v>0</v>
      </c>
      <c r="M21" s="75">
        <f>'Détail des coûts'!Y75</f>
        <v>0</v>
      </c>
      <c r="N21" s="90">
        <f>'Détail des coûts'!Z75</f>
        <v>0</v>
      </c>
      <c r="O21" s="76">
        <f>'Détail des coûts'!AA75</f>
        <v>0</v>
      </c>
      <c r="P21" s="75">
        <f>'Détail des coûts'!AB75</f>
        <v>0</v>
      </c>
    </row>
    <row r="22" spans="1:16" s="11" customFormat="1" ht="12" customHeight="1" x14ac:dyDescent="0.2">
      <c r="A22" s="74">
        <v>7</v>
      </c>
      <c r="B22" s="360" t="s">
        <v>121</v>
      </c>
      <c r="C22" s="315">
        <f>'Détail des coûts'!C87</f>
        <v>0</v>
      </c>
      <c r="D22" s="291">
        <f>'Détail des coûts'!G87</f>
        <v>0</v>
      </c>
      <c r="E22" s="58"/>
      <c r="F22" s="75">
        <f>'Détail des coûts'!R87</f>
        <v>0</v>
      </c>
      <c r="G22" s="75">
        <f>'Détail des coûts'!S87</f>
        <v>0</v>
      </c>
      <c r="H22" s="90">
        <f>'Détail des coûts'!T87</f>
        <v>0</v>
      </c>
      <c r="I22" s="76">
        <f>'Détail des coûts'!U87</f>
        <v>0</v>
      </c>
      <c r="J22" s="75">
        <f>'Détail des coûts'!V87</f>
        <v>0</v>
      </c>
      <c r="K22" s="75">
        <f>'Détail des coûts'!W87</f>
        <v>0</v>
      </c>
      <c r="M22" s="75">
        <f>'Détail des coûts'!Y87</f>
        <v>0</v>
      </c>
      <c r="N22" s="90">
        <f>'Détail des coûts'!Z87</f>
        <v>0</v>
      </c>
      <c r="O22" s="76">
        <f>'Détail des coûts'!AA87</f>
        <v>0</v>
      </c>
      <c r="P22" s="75">
        <f>'Détail des coûts'!AB87</f>
        <v>0</v>
      </c>
    </row>
    <row r="23" spans="1:16" s="11" customFormat="1" ht="12" customHeight="1" x14ac:dyDescent="0.2">
      <c r="A23" s="74">
        <v>8</v>
      </c>
      <c r="B23" s="360" t="s">
        <v>90</v>
      </c>
      <c r="C23" s="315">
        <f>'Détail des coûts'!C94</f>
        <v>0</v>
      </c>
      <c r="D23" s="291">
        <f>'Détail des coûts'!G94</f>
        <v>0</v>
      </c>
      <c r="E23" s="58"/>
      <c r="F23" s="75">
        <f>'Détail des coûts'!R94</f>
        <v>0</v>
      </c>
      <c r="G23" s="75">
        <f>'Détail des coûts'!S94</f>
        <v>0</v>
      </c>
      <c r="H23" s="90">
        <f>'Détail des coûts'!T94</f>
        <v>0</v>
      </c>
      <c r="I23" s="76">
        <f>'Détail des coûts'!U94</f>
        <v>0</v>
      </c>
      <c r="J23" s="75">
        <f>'Détail des coûts'!V94</f>
        <v>0</v>
      </c>
      <c r="K23" s="75">
        <f>'Détail des coûts'!W94</f>
        <v>0</v>
      </c>
      <c r="M23" s="75">
        <f>'Détail des coûts'!Y94</f>
        <v>0</v>
      </c>
      <c r="N23" s="90">
        <f>'Détail des coûts'!Z94</f>
        <v>0</v>
      </c>
      <c r="O23" s="76">
        <f>'Détail des coûts'!AA94</f>
        <v>0</v>
      </c>
      <c r="P23" s="75">
        <f>'Détail des coûts'!AB94</f>
        <v>0</v>
      </c>
    </row>
    <row r="24" spans="1:16" s="11" customFormat="1" ht="12" customHeight="1" x14ac:dyDescent="0.2">
      <c r="A24" s="74">
        <v>9</v>
      </c>
      <c r="B24" s="360" t="s">
        <v>91</v>
      </c>
      <c r="C24" s="315">
        <f>'Détail des coûts'!C100</f>
        <v>0</v>
      </c>
      <c r="D24" s="291">
        <f>'Détail des coûts'!G100</f>
        <v>0</v>
      </c>
      <c r="E24" s="58"/>
      <c r="F24" s="75">
        <f>'Détail des coûts'!R100</f>
        <v>0</v>
      </c>
      <c r="G24" s="75">
        <f>'Détail des coûts'!S100</f>
        <v>0</v>
      </c>
      <c r="H24" s="90">
        <f>'Détail des coûts'!T100</f>
        <v>0</v>
      </c>
      <c r="I24" s="76">
        <f>'Détail des coûts'!U100</f>
        <v>0</v>
      </c>
      <c r="J24" s="75">
        <f>'Détail des coûts'!V100</f>
        <v>0</v>
      </c>
      <c r="K24" s="75">
        <f>'Détail des coûts'!W100</f>
        <v>0</v>
      </c>
      <c r="M24" s="75">
        <f>'Détail des coûts'!Y100</f>
        <v>0</v>
      </c>
      <c r="N24" s="90">
        <f>'Détail des coûts'!Z100</f>
        <v>0</v>
      </c>
      <c r="O24" s="76">
        <f>'Détail des coûts'!AA100</f>
        <v>0</v>
      </c>
      <c r="P24" s="75">
        <f>'Détail des coûts'!AB100</f>
        <v>0</v>
      </c>
    </row>
    <row r="25" spans="1:16" s="11" customFormat="1" ht="12" customHeight="1" x14ac:dyDescent="0.2">
      <c r="A25" s="74">
        <v>10</v>
      </c>
      <c r="B25" s="360" t="s">
        <v>195</v>
      </c>
      <c r="C25" s="315">
        <f>'Détail des coûts'!C115</f>
        <v>0</v>
      </c>
      <c r="D25" s="291">
        <f>'Détail des coûts'!G115</f>
        <v>0</v>
      </c>
      <c r="E25" s="58"/>
      <c r="F25" s="75">
        <f>'Détail des coûts'!R115</f>
        <v>0</v>
      </c>
      <c r="G25" s="75">
        <f>'Détail des coûts'!S115</f>
        <v>0</v>
      </c>
      <c r="H25" s="90">
        <f>'Détail des coûts'!T115</f>
        <v>0</v>
      </c>
      <c r="I25" s="76">
        <f>'Détail des coûts'!U115</f>
        <v>0</v>
      </c>
      <c r="J25" s="75">
        <f>'Détail des coûts'!V115</f>
        <v>0</v>
      </c>
      <c r="K25" s="75">
        <f>'Détail des coûts'!W115</f>
        <v>0</v>
      </c>
      <c r="M25" s="75">
        <f>'Détail des coûts'!Y115</f>
        <v>0</v>
      </c>
      <c r="N25" s="90">
        <f>'Détail des coûts'!Z115</f>
        <v>0</v>
      </c>
      <c r="O25" s="76">
        <f>'Détail des coûts'!AA115</f>
        <v>0</v>
      </c>
      <c r="P25" s="75">
        <f>'Détail des coûts'!AB115</f>
        <v>0</v>
      </c>
    </row>
    <row r="26" spans="1:16" s="78" customFormat="1" ht="12" customHeight="1" x14ac:dyDescent="0.2">
      <c r="A26" s="77"/>
      <c r="B26" s="53" t="s">
        <v>92</v>
      </c>
      <c r="C26" s="317">
        <f>SUM(C19:C25)</f>
        <v>0</v>
      </c>
      <c r="D26" s="292">
        <f>SUM(D19:D25)</f>
        <v>0</v>
      </c>
      <c r="E26" s="82"/>
      <c r="F26" s="79">
        <f t="shared" ref="F26:K26" si="1">SUM(F19:F25)</f>
        <v>0</v>
      </c>
      <c r="G26" s="79">
        <f t="shared" si="1"/>
        <v>0</v>
      </c>
      <c r="H26" s="86">
        <f t="shared" si="1"/>
        <v>0</v>
      </c>
      <c r="I26" s="80">
        <f t="shared" si="1"/>
        <v>0</v>
      </c>
      <c r="J26" s="79">
        <f t="shared" si="1"/>
        <v>0</v>
      </c>
      <c r="K26" s="79">
        <f t="shared" si="1"/>
        <v>0</v>
      </c>
      <c r="M26" s="79">
        <f>SUM(M19:M25)</f>
        <v>0</v>
      </c>
      <c r="N26" s="86">
        <f>SUM(N19:N25)</f>
        <v>0</v>
      </c>
      <c r="O26" s="80">
        <f>SUM(O19:O25)</f>
        <v>0</v>
      </c>
      <c r="P26" s="79">
        <f>SUM(P19:P25)</f>
        <v>0</v>
      </c>
    </row>
    <row r="27" spans="1:16" s="11" customFormat="1" ht="6" customHeight="1" x14ac:dyDescent="0.2">
      <c r="A27" s="81"/>
      <c r="B27" s="61"/>
      <c r="C27" s="83"/>
      <c r="D27" s="94"/>
      <c r="E27" s="83"/>
      <c r="I27" s="91"/>
      <c r="O27" s="91"/>
    </row>
    <row r="28" spans="1:16" s="11" customFormat="1" ht="12" customHeight="1" x14ac:dyDescent="0.2">
      <c r="A28" s="74">
        <v>11</v>
      </c>
      <c r="B28" s="360" t="s">
        <v>166</v>
      </c>
      <c r="C28" s="315">
        <f>'Détail des coûts'!C130</f>
        <v>0</v>
      </c>
      <c r="D28" s="291">
        <f>'Détail des coûts'!G130</f>
        <v>0</v>
      </c>
      <c r="E28" s="58"/>
      <c r="F28" s="75">
        <f>'Détail des coûts'!R130</f>
        <v>0</v>
      </c>
      <c r="G28" s="75">
        <f>'Détail des coûts'!S130</f>
        <v>0</v>
      </c>
      <c r="H28" s="90">
        <f>'Détail des coûts'!T130</f>
        <v>0</v>
      </c>
      <c r="I28" s="76">
        <f>'Détail des coûts'!U130</f>
        <v>0</v>
      </c>
      <c r="J28" s="75">
        <f>'Détail des coûts'!V130</f>
        <v>0</v>
      </c>
      <c r="K28" s="75">
        <f>'Détail des coûts'!W130</f>
        <v>0</v>
      </c>
      <c r="M28" s="75">
        <f>'Détail des coûts'!Y130</f>
        <v>0</v>
      </c>
      <c r="N28" s="90">
        <f>'Détail des coûts'!Z130</f>
        <v>0</v>
      </c>
      <c r="O28" s="76">
        <f>'Détail des coûts'!AA130</f>
        <v>0</v>
      </c>
      <c r="P28" s="75">
        <f>'Détail des coûts'!AB130</f>
        <v>0</v>
      </c>
    </row>
    <row r="29" spans="1:16" s="11" customFormat="1" ht="12" customHeight="1" x14ac:dyDescent="0.2">
      <c r="A29" s="74">
        <v>12</v>
      </c>
      <c r="B29" s="360" t="s">
        <v>262</v>
      </c>
      <c r="C29" s="315">
        <f>'Détail des coûts'!C146</f>
        <v>0</v>
      </c>
      <c r="D29" s="291">
        <f>'Détail des coûts'!G146</f>
        <v>0</v>
      </c>
      <c r="E29" s="58"/>
      <c r="F29" s="75">
        <f>'Détail des coûts'!R146</f>
        <v>0</v>
      </c>
      <c r="G29" s="75">
        <f>'Détail des coûts'!S146</f>
        <v>0</v>
      </c>
      <c r="H29" s="90">
        <f>'Détail des coûts'!T146</f>
        <v>0</v>
      </c>
      <c r="I29" s="76">
        <f>'Détail des coûts'!U146</f>
        <v>0</v>
      </c>
      <c r="J29" s="75">
        <f>'Détail des coûts'!V146</f>
        <v>0</v>
      </c>
      <c r="K29" s="75">
        <f>'Détail des coûts'!W146</f>
        <v>0</v>
      </c>
      <c r="M29" s="75">
        <f>'Détail des coûts'!Y146</f>
        <v>0</v>
      </c>
      <c r="N29" s="90">
        <f>'Détail des coûts'!Z146</f>
        <v>0</v>
      </c>
      <c r="O29" s="76">
        <f>'Détail des coûts'!AA146</f>
        <v>0</v>
      </c>
      <c r="P29" s="75">
        <f>'Détail des coûts'!AB146</f>
        <v>0</v>
      </c>
    </row>
    <row r="30" spans="1:16" s="78" customFormat="1" ht="12" customHeight="1" x14ac:dyDescent="0.2">
      <c r="A30" s="77"/>
      <c r="B30" s="53" t="s">
        <v>93</v>
      </c>
      <c r="C30" s="316">
        <f>SUM(C28:C29)</f>
        <v>0</v>
      </c>
      <c r="D30" s="290">
        <f>SUM(D28:D29)</f>
        <v>0</v>
      </c>
      <c r="E30" s="59"/>
      <c r="F30" s="79">
        <f t="shared" ref="F30:K30" si="2">SUM(F28:F29)</f>
        <v>0</v>
      </c>
      <c r="G30" s="79">
        <f t="shared" si="2"/>
        <v>0</v>
      </c>
      <c r="H30" s="86">
        <f t="shared" si="2"/>
        <v>0</v>
      </c>
      <c r="I30" s="80">
        <f t="shared" si="2"/>
        <v>0</v>
      </c>
      <c r="J30" s="79">
        <f t="shared" si="2"/>
        <v>0</v>
      </c>
      <c r="K30" s="79">
        <f t="shared" si="2"/>
        <v>0</v>
      </c>
      <c r="M30" s="79">
        <f>SUM(M28:M29)</f>
        <v>0</v>
      </c>
      <c r="N30" s="86">
        <f>SUM(N28:N29)</f>
        <v>0</v>
      </c>
      <c r="O30" s="80">
        <f>SUM(O28:O29)</f>
        <v>0</v>
      </c>
      <c r="P30" s="79">
        <f>SUM(P28:P29)</f>
        <v>0</v>
      </c>
    </row>
    <row r="31" spans="1:16" s="11" customFormat="1" ht="6" customHeight="1" x14ac:dyDescent="0.2">
      <c r="A31" s="81"/>
      <c r="B31" s="61"/>
      <c r="C31" s="60"/>
      <c r="D31" s="93"/>
      <c r="E31" s="60"/>
      <c r="I31" s="91"/>
      <c r="O31" s="91"/>
    </row>
    <row r="32" spans="1:16" s="11" customFormat="1" ht="12" customHeight="1" x14ac:dyDescent="0.2">
      <c r="A32" s="74">
        <v>15</v>
      </c>
      <c r="B32" s="360" t="s">
        <v>171</v>
      </c>
      <c r="C32" s="315">
        <f>'Détail des coûts'!C162</f>
        <v>0</v>
      </c>
      <c r="D32" s="291">
        <f>'Détail des coûts'!G162</f>
        <v>0</v>
      </c>
      <c r="E32" s="58"/>
      <c r="F32" s="75">
        <f>'Détail des coûts'!R162</f>
        <v>0</v>
      </c>
      <c r="G32" s="75">
        <f>'Détail des coûts'!S162</f>
        <v>0</v>
      </c>
      <c r="H32" s="90">
        <f>'Détail des coûts'!T162</f>
        <v>0</v>
      </c>
      <c r="I32" s="76">
        <f>'Détail des coûts'!U162</f>
        <v>0</v>
      </c>
      <c r="J32" s="75">
        <f>'Détail des coûts'!V162</f>
        <v>0</v>
      </c>
      <c r="K32" s="75">
        <f>'Détail des coûts'!W162</f>
        <v>0</v>
      </c>
      <c r="M32" s="75">
        <f>'Détail des coûts'!Y162</f>
        <v>0</v>
      </c>
      <c r="N32" s="90">
        <f>'Détail des coûts'!Z162</f>
        <v>0</v>
      </c>
      <c r="O32" s="76">
        <f>'Détail des coûts'!AA162</f>
        <v>0</v>
      </c>
      <c r="P32" s="75">
        <f>'Détail des coûts'!AB162</f>
        <v>0</v>
      </c>
    </row>
    <row r="33" spans="1:16" s="11" customFormat="1" ht="12" customHeight="1" x14ac:dyDescent="0.2">
      <c r="A33" s="84"/>
      <c r="B33" s="53" t="s">
        <v>94</v>
      </c>
      <c r="C33" s="316">
        <f>SUM(C32:C32)</f>
        <v>0</v>
      </c>
      <c r="D33" s="290">
        <f>SUM(D32:D32)</f>
        <v>0</v>
      </c>
      <c r="E33" s="59"/>
      <c r="F33" s="79">
        <f t="shared" ref="F33:K33" si="3">F32</f>
        <v>0</v>
      </c>
      <c r="G33" s="79">
        <f t="shared" si="3"/>
        <v>0</v>
      </c>
      <c r="H33" s="86">
        <f t="shared" si="3"/>
        <v>0</v>
      </c>
      <c r="I33" s="80">
        <f t="shared" si="3"/>
        <v>0</v>
      </c>
      <c r="J33" s="79">
        <f t="shared" si="3"/>
        <v>0</v>
      </c>
      <c r="K33" s="79">
        <f t="shared" si="3"/>
        <v>0</v>
      </c>
      <c r="M33" s="79">
        <f>M32</f>
        <v>0</v>
      </c>
      <c r="N33" s="86">
        <f>N32</f>
        <v>0</v>
      </c>
      <c r="O33" s="80">
        <f>O32</f>
        <v>0</v>
      </c>
      <c r="P33" s="79">
        <f>P32</f>
        <v>0</v>
      </c>
    </row>
    <row r="34" spans="1:16" s="11" customFormat="1" ht="6" customHeight="1" x14ac:dyDescent="0.2">
      <c r="A34" s="85"/>
      <c r="B34" s="61"/>
      <c r="C34" s="60"/>
      <c r="D34" s="93"/>
      <c r="E34" s="60"/>
      <c r="I34" s="91"/>
      <c r="O34" s="91"/>
    </row>
    <row r="35" spans="1:16" s="78" customFormat="1" ht="12" customHeight="1" x14ac:dyDescent="0.2">
      <c r="A35" s="87" t="s">
        <v>0</v>
      </c>
      <c r="B35" s="361" t="s">
        <v>95</v>
      </c>
      <c r="C35" s="316">
        <f>'Détail des coûts'!C166</f>
        <v>0</v>
      </c>
      <c r="D35" s="290">
        <f>'Détail des coûts'!G166</f>
        <v>0</v>
      </c>
      <c r="E35" s="59"/>
      <c r="F35" s="79" t="str">
        <f>'Détail des coûts'!R166</f>
        <v>0</v>
      </c>
      <c r="G35" s="79" t="str">
        <f>'Détail des coûts'!S166</f>
        <v>0</v>
      </c>
      <c r="H35" s="86" t="str">
        <f>'Détail des coûts'!T166</f>
        <v>0</v>
      </c>
      <c r="I35" s="80" t="str">
        <f>'Détail des coûts'!U166</f>
        <v>0</v>
      </c>
      <c r="J35" s="79" t="str">
        <f>'Détail des coûts'!V166</f>
        <v>0</v>
      </c>
      <c r="K35" s="79" t="str">
        <f>'Détail des coûts'!W166</f>
        <v>0</v>
      </c>
      <c r="M35" s="79">
        <f>'Détail des coûts'!Y166</f>
        <v>0</v>
      </c>
      <c r="N35" s="86" t="str">
        <f>'Détail des coûts'!Z166</f>
        <v>0</v>
      </c>
      <c r="O35" s="80">
        <f>'Détail des coûts'!AA166</f>
        <v>0</v>
      </c>
      <c r="P35" s="79" t="str">
        <f>'Détail des coûts'!AB166</f>
        <v>0</v>
      </c>
    </row>
    <row r="36" spans="1:16" s="11" customFormat="1" ht="6" customHeight="1" x14ac:dyDescent="0.2">
      <c r="A36" s="85"/>
      <c r="C36" s="62"/>
      <c r="D36" s="95"/>
      <c r="E36" s="62"/>
      <c r="I36" s="91"/>
      <c r="O36" s="91"/>
    </row>
    <row r="37" spans="1:16" s="78" customFormat="1" ht="12" customHeight="1" x14ac:dyDescent="0.2">
      <c r="A37" s="87" t="s">
        <v>80</v>
      </c>
      <c r="B37" s="361" t="s">
        <v>96</v>
      </c>
      <c r="C37" s="316">
        <f>'Détail des coûts'!C168</f>
        <v>0</v>
      </c>
      <c r="D37" s="290">
        <f>'Détail des coûts'!G168</f>
        <v>0</v>
      </c>
      <c r="E37" s="59"/>
      <c r="F37" s="79" t="str">
        <f>'Détail des coûts'!R168</f>
        <v>0</v>
      </c>
      <c r="G37" s="79" t="str">
        <f>'Détail des coûts'!S168</f>
        <v>0</v>
      </c>
      <c r="H37" s="86" t="str">
        <f>'Détail des coûts'!T168</f>
        <v>0</v>
      </c>
      <c r="I37" s="80" t="str">
        <f>'Détail des coûts'!U168</f>
        <v>0</v>
      </c>
      <c r="J37" s="79" t="str">
        <f>'Détail des coûts'!V168</f>
        <v>0</v>
      </c>
      <c r="K37" s="79" t="str">
        <f>'Détail des coûts'!W168</f>
        <v>0</v>
      </c>
      <c r="M37" s="79">
        <f>'Détail des coûts'!Y168</f>
        <v>0</v>
      </c>
      <c r="N37" s="86" t="str">
        <f>'Détail des coûts'!Z168</f>
        <v>0</v>
      </c>
      <c r="O37" s="80">
        <f>'Détail des coûts'!AA168</f>
        <v>0</v>
      </c>
      <c r="P37" s="79" t="str">
        <f>'Détail des coûts'!AB168</f>
        <v>0</v>
      </c>
    </row>
    <row r="38" spans="1:16" s="11" customFormat="1" ht="6" customHeight="1" x14ac:dyDescent="0.2">
      <c r="A38" s="85"/>
      <c r="C38" s="62"/>
      <c r="D38" s="95"/>
      <c r="E38" s="62"/>
      <c r="I38" s="91"/>
      <c r="O38" s="91"/>
    </row>
    <row r="39" spans="1:16" s="78" customFormat="1" ht="12" customHeight="1" x14ac:dyDescent="0.2">
      <c r="A39" s="52"/>
      <c r="B39" s="52"/>
      <c r="C39" s="52"/>
      <c r="D39" s="99"/>
      <c r="E39" s="52"/>
      <c r="F39" s="108">
        <f>'Détail des coûts'!R172</f>
        <v>0</v>
      </c>
      <c r="G39" s="108">
        <f>'Détail des coûts'!S172</f>
        <v>0</v>
      </c>
      <c r="H39" s="107">
        <f>'Détail des coûts'!T172</f>
        <v>0</v>
      </c>
      <c r="I39" s="106">
        <f>'Détail des coûts'!U172</f>
        <v>0</v>
      </c>
      <c r="J39" s="108">
        <f>'Détail des coûts'!V172</f>
        <v>0</v>
      </c>
      <c r="K39" s="108">
        <f>'Détail des coûts'!W172</f>
        <v>0</v>
      </c>
      <c r="L39" s="52"/>
      <c r="M39" s="108">
        <f>'Détail des coûts'!Y172</f>
        <v>0</v>
      </c>
      <c r="N39" s="107">
        <f>'Détail des coûts'!Z172</f>
        <v>0</v>
      </c>
      <c r="O39" s="106">
        <f>'Détail des coûts'!AA172</f>
        <v>0</v>
      </c>
      <c r="P39" s="108">
        <f>'Détail des coûts'!AB172</f>
        <v>0</v>
      </c>
    </row>
    <row r="40" spans="1:16" ht="6" customHeight="1" x14ac:dyDescent="0.2">
      <c r="B40" s="41"/>
      <c r="C40" s="41"/>
      <c r="D40" s="92"/>
      <c r="E40" s="41"/>
      <c r="I40" s="92"/>
      <c r="J40" s="41"/>
      <c r="L40" s="41"/>
      <c r="O40" s="92"/>
    </row>
    <row r="41" spans="1:16" ht="12.75" thickBot="1" x14ac:dyDescent="0.25">
      <c r="A41" s="103"/>
      <c r="B41" s="342" t="s">
        <v>325</v>
      </c>
      <c r="C41" s="104">
        <f>'Détail des coûts'!C171</f>
        <v>0</v>
      </c>
      <c r="D41" s="105">
        <f>'Détail des coûts'!G171</f>
        <v>0</v>
      </c>
      <c r="E41" s="88"/>
      <c r="F41" s="401">
        <f>SUM(F39:H39)</f>
        <v>0</v>
      </c>
      <c r="G41" s="402"/>
      <c r="H41" s="403"/>
      <c r="I41" s="402">
        <f>SUM(I39:K39)</f>
        <v>0</v>
      </c>
      <c r="J41" s="402"/>
      <c r="K41" s="408"/>
      <c r="M41" s="401">
        <f>SUM(M39:N39)</f>
        <v>0</v>
      </c>
      <c r="N41" s="403"/>
      <c r="O41" s="403">
        <f>SUM(O39:P39)</f>
        <v>0</v>
      </c>
      <c r="P41" s="407"/>
    </row>
    <row r="42" spans="1:16" ht="12.75" thickTop="1" x14ac:dyDescent="0.2"/>
    <row r="43" spans="1:16" s="78" customFormat="1" ht="12" customHeight="1" x14ac:dyDescent="0.2">
      <c r="A43" s="87" t="s">
        <v>4</v>
      </c>
      <c r="B43" s="362" t="s">
        <v>326</v>
      </c>
      <c r="C43" s="316">
        <f>'Détail des coûts'!C173</f>
        <v>0</v>
      </c>
      <c r="D43" s="290">
        <f>'Détail des coûts'!G173</f>
        <v>0</v>
      </c>
      <c r="E43" s="314"/>
    </row>
    <row r="44" spans="1:16" s="78" customFormat="1" ht="12" customHeight="1" x14ac:dyDescent="0.2">
      <c r="A44" s="84"/>
      <c r="C44" s="320"/>
      <c r="D44" s="320"/>
      <c r="E44" s="320"/>
    </row>
    <row r="45" spans="1:16" s="78" customFormat="1" ht="12" customHeight="1" thickBot="1" x14ac:dyDescent="0.25">
      <c r="B45" s="363" t="s">
        <v>338</v>
      </c>
      <c r="C45" s="316">
        <f>'Détail des coûts'!C175</f>
        <v>0</v>
      </c>
      <c r="D45" s="290">
        <f>'Détail des coûts'!G175</f>
        <v>0</v>
      </c>
      <c r="E45" s="320"/>
    </row>
    <row r="46" spans="1:16" s="78" customFormat="1" ht="12" customHeight="1" thickTop="1" x14ac:dyDescent="0.2">
      <c r="B46" s="364"/>
      <c r="C46" s="320"/>
      <c r="D46" s="320"/>
      <c r="E46" s="320"/>
    </row>
    <row r="47" spans="1:16" x14ac:dyDescent="0.2">
      <c r="A47" s="41" t="str">
        <f>IF(OR(SUM(F39:H39)&lt;&gt;C41,SUM(I39:K39)&lt;&gt;D41),"Erreur d'allocation des coûts. S.V.P. vous assurer que toutes les lignes du rapport détaillé précisent l'allocation des coûts: 'Interne', 'Apparenté', 'Externe', 'Pas au devis' ou 'Pas de coût' pour les colonnes 'Devis' et 'Coûts totaux'","")</f>
        <v/>
      </c>
    </row>
    <row r="48" spans="1:16" x14ac:dyDescent="0.2">
      <c r="A48" s="41" t="str">
        <f>IF(OR(SUM(M39:N39)&lt;&gt;C41,SUM(O39:P39)&lt;&gt;D41),"Erreur d'origine des coûts. S.V.P. vous assurer que toutes les lignes du rapport détaillé précisent l'origine des coûts: 'Canadien', 'Non-Canadien', 'Pas au devis' ou 'Pas de coût' pour les colonnes 'Devis' et 'Coûts totaux'","")</f>
        <v/>
      </c>
    </row>
    <row r="49" spans="1:15" x14ac:dyDescent="0.2">
      <c r="A49" s="41"/>
      <c r="B49" s="63"/>
      <c r="C49" s="63"/>
      <c r="D49" s="63"/>
      <c r="E49" s="63"/>
      <c r="F49" s="63"/>
      <c r="G49" s="63"/>
      <c r="H49" s="63"/>
      <c r="I49" s="63"/>
      <c r="J49" s="63"/>
      <c r="K49" s="63"/>
    </row>
    <row r="50" spans="1:15" x14ac:dyDescent="0.2">
      <c r="A50" s="41"/>
      <c r="B50" s="63"/>
      <c r="C50" s="63"/>
      <c r="D50" s="63"/>
      <c r="E50" s="63"/>
      <c r="F50" s="63"/>
      <c r="G50" s="63"/>
      <c r="H50" s="63"/>
      <c r="I50" s="63"/>
      <c r="J50" s="63"/>
      <c r="K50" s="63"/>
    </row>
    <row r="51" spans="1:15" ht="33" customHeight="1" x14ac:dyDescent="0.2">
      <c r="A51" s="333"/>
      <c r="B51" s="322"/>
      <c r="C51" s="322"/>
      <c r="D51" s="323"/>
      <c r="E51" s="63"/>
      <c r="F51" s="324"/>
      <c r="G51" s="324"/>
      <c r="H51" s="323"/>
      <c r="I51" s="63"/>
      <c r="J51" s="63"/>
      <c r="K51" s="63"/>
    </row>
    <row r="52" spans="1:15" x14ac:dyDescent="0.2">
      <c r="A52" s="63"/>
      <c r="B52" s="63" t="s">
        <v>259</v>
      </c>
      <c r="C52" s="325"/>
      <c r="D52" s="325"/>
      <c r="E52" s="63"/>
      <c r="F52" s="63" t="s">
        <v>302</v>
      </c>
      <c r="G52" s="63"/>
      <c r="H52" s="63"/>
      <c r="I52" s="63"/>
      <c r="J52" s="63"/>
      <c r="K52" s="63"/>
    </row>
    <row r="53" spans="1:15" x14ac:dyDescent="0.2">
      <c r="A53" s="63"/>
      <c r="B53" s="63"/>
      <c r="C53" s="63"/>
      <c r="D53" s="63"/>
      <c r="E53" s="63"/>
      <c r="F53" s="63"/>
      <c r="G53" s="63"/>
      <c r="H53" s="63"/>
      <c r="I53" s="63"/>
      <c r="J53" s="63"/>
      <c r="K53" s="63"/>
    </row>
    <row r="54" spans="1:15" x14ac:dyDescent="0.2">
      <c r="A54" s="63"/>
      <c r="B54" s="63"/>
      <c r="C54" s="63"/>
      <c r="D54" s="63"/>
      <c r="E54" s="63"/>
      <c r="F54" s="63"/>
      <c r="G54" s="63"/>
      <c r="H54" s="63"/>
      <c r="I54" s="63"/>
      <c r="J54" s="63"/>
      <c r="K54" s="63"/>
    </row>
    <row r="58" spans="1:15" ht="12.75" customHeight="1" x14ac:dyDescent="0.2">
      <c r="A58" s="52"/>
      <c r="B58" s="52"/>
      <c r="C58" s="52"/>
      <c r="D58" s="52"/>
      <c r="E58" s="52"/>
      <c r="F58" s="52"/>
      <c r="G58" s="52"/>
      <c r="H58" s="52"/>
      <c r="I58" s="52"/>
      <c r="N58" s="52"/>
      <c r="O58" s="52"/>
    </row>
  </sheetData>
  <sheetProtection algorithmName="SHA-512" hashValue="u1QR5lkPwTs27epncidr7rHrfH/aAdp9/7CaAXjiA4wm+C9sFwWOmKGvQKF95HgFPNgsSStr6cnLcPxMxL3QQQ==" saltValue="O6aTI/MNw+iVB+pjJvvu+w==" spinCount="100000" sheet="1" selectLockedCells="1"/>
  <mergeCells count="8">
    <mergeCell ref="F12:H12"/>
    <mergeCell ref="F41:H41"/>
    <mergeCell ref="M12:N12"/>
    <mergeCell ref="O12:P12"/>
    <mergeCell ref="M41:N41"/>
    <mergeCell ref="O41:P41"/>
    <mergeCell ref="I41:K41"/>
    <mergeCell ref="I12:K12"/>
  </mergeCells>
  <pageMargins left="0.55118110236220474" right="0.55118110236220474" top="1.1811023622047245" bottom="0.98425196850393704" header="0.51181102362204722" footer="0.51181102362204722"/>
  <pageSetup scale="55" orientation="landscape"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05"/>
  <sheetViews>
    <sheetView showGridLines="0" zoomScaleNormal="100" zoomScaleSheetLayoutView="50" workbookViewId="0">
      <pane ySplit="11" topLeftCell="A12" activePane="bottomLeft" state="frozen"/>
      <selection pane="bottomLeft" activeCell="B56" sqref="B56"/>
    </sheetView>
  </sheetViews>
  <sheetFormatPr baseColWidth="10" defaultColWidth="11.42578125" defaultRowHeight="12" customHeight="1" x14ac:dyDescent="0.2"/>
  <cols>
    <col min="1" max="1" width="7.7109375" style="24" customWidth="1"/>
    <col min="2" max="2" width="57.42578125" style="39" customWidth="1"/>
    <col min="3" max="3" width="11" style="33" customWidth="1"/>
    <col min="4" max="4" width="2.28515625" style="33" customWidth="1"/>
    <col min="5" max="5" width="11.28515625" style="33" customWidth="1"/>
    <col min="6" max="6" width="14.85546875" style="33" customWidth="1"/>
    <col min="7" max="7" width="13.7109375" style="34" customWidth="1"/>
    <col min="8" max="8" width="14.28515625" style="34" bestFit="1" customWidth="1"/>
    <col min="9" max="9" width="14.140625" style="8" bestFit="1" customWidth="1"/>
    <col min="10" max="11" width="12.85546875" style="8" customWidth="1"/>
    <col min="12" max="12" width="20.7109375" style="8" customWidth="1"/>
    <col min="13" max="13" width="14.140625" style="11" bestFit="1" customWidth="1"/>
    <col min="14" max="15" width="12.85546875" style="8" customWidth="1"/>
    <col min="16" max="16" width="16.85546875" style="8" customWidth="1"/>
    <col min="17" max="17" width="12.85546875" style="8" customWidth="1"/>
    <col min="18" max="19" width="10.140625" style="8" bestFit="1" customWidth="1"/>
    <col min="20" max="20" width="7.7109375" style="8" bestFit="1" customWidth="1"/>
    <col min="21" max="22" width="10.140625" style="8" bestFit="1" customWidth="1"/>
    <col min="23" max="23" width="7.7109375" style="8" bestFit="1" customWidth="1"/>
    <col min="24" max="24" width="4.28515625" style="8" customWidth="1"/>
    <col min="25" max="25" width="10.140625" style="11" bestFit="1" customWidth="1"/>
    <col min="26" max="26" width="12.42578125" style="11" bestFit="1" customWidth="1"/>
    <col min="27" max="27" width="10.140625" style="11" bestFit="1" customWidth="1"/>
    <col min="28" max="28" width="12.42578125" style="11" bestFit="1" customWidth="1"/>
    <col min="29" max="16384" width="11.42578125" style="8"/>
  </cols>
  <sheetData>
    <row r="1" spans="1:35" ht="12" customHeight="1" x14ac:dyDescent="0.2">
      <c r="A1" s="203"/>
      <c r="B1" s="204"/>
      <c r="C1" s="205"/>
      <c r="D1" s="205"/>
      <c r="E1" s="205"/>
      <c r="F1" s="205"/>
      <c r="G1" s="206"/>
      <c r="H1" s="206"/>
      <c r="I1" s="207"/>
      <c r="J1" s="207"/>
      <c r="K1" s="207"/>
      <c r="L1" s="207"/>
      <c r="M1" s="208"/>
      <c r="N1" s="207"/>
      <c r="O1" s="207"/>
      <c r="P1" s="207"/>
    </row>
    <row r="2" spans="1:35" ht="12.75" customHeight="1" x14ac:dyDescent="0.2">
      <c r="M2" s="73"/>
      <c r="N2" s="73"/>
      <c r="O2" s="73"/>
      <c r="P2" s="198" t="s">
        <v>353</v>
      </c>
    </row>
    <row r="3" spans="1:35" ht="12.75" customHeight="1" x14ac:dyDescent="0.2">
      <c r="F3" s="198" t="s">
        <v>321</v>
      </c>
      <c r="G3" s="271" t="s">
        <v>313</v>
      </c>
      <c r="H3" s="271"/>
      <c r="I3" s="272"/>
      <c r="M3" s="1"/>
      <c r="O3" s="73"/>
      <c r="P3" s="198" t="s">
        <v>354</v>
      </c>
    </row>
    <row r="4" spans="1:35" ht="12.75" customHeight="1" x14ac:dyDescent="0.2">
      <c r="F4" s="198" t="s">
        <v>200</v>
      </c>
      <c r="G4" s="273" t="s">
        <v>313</v>
      </c>
      <c r="H4" s="273"/>
      <c r="I4" s="274"/>
      <c r="M4" s="1"/>
      <c r="N4" s="73"/>
      <c r="O4" s="73"/>
      <c r="P4" s="198" t="s">
        <v>304</v>
      </c>
    </row>
    <row r="5" spans="1:35" ht="12.75" customHeight="1" x14ac:dyDescent="0.2">
      <c r="F5" s="198" t="s">
        <v>201</v>
      </c>
      <c r="G5" s="273" t="s">
        <v>313</v>
      </c>
      <c r="H5" s="273"/>
      <c r="I5" s="274"/>
      <c r="M5" s="1"/>
      <c r="O5" s="73"/>
    </row>
    <row r="6" spans="1:35" ht="12.75" customHeight="1" x14ac:dyDescent="0.2">
      <c r="F6" s="198" t="s">
        <v>81</v>
      </c>
      <c r="G6" s="273" t="s">
        <v>313</v>
      </c>
      <c r="H6" s="273"/>
      <c r="I6" s="274"/>
      <c r="M6" s="1"/>
      <c r="N6" s="73"/>
      <c r="O6" s="73"/>
      <c r="P6" s="73"/>
    </row>
    <row r="7" spans="1:35" ht="12.75" customHeight="1" x14ac:dyDescent="0.2">
      <c r="M7" s="1"/>
      <c r="N7" s="73"/>
      <c r="O7" s="73"/>
      <c r="P7" s="73"/>
    </row>
    <row r="8" spans="1:35" ht="12.75" customHeight="1" thickBot="1" x14ac:dyDescent="0.25"/>
    <row r="9" spans="1:35" ht="23.25" customHeight="1" x14ac:dyDescent="0.2">
      <c r="A9" s="429" t="s">
        <v>348</v>
      </c>
      <c r="B9" s="430"/>
      <c r="C9" s="430"/>
      <c r="D9" s="430"/>
      <c r="E9" s="430"/>
      <c r="F9" s="430"/>
      <c r="G9" s="430"/>
      <c r="H9" s="430"/>
      <c r="I9" s="430"/>
      <c r="J9" s="430"/>
      <c r="K9" s="430"/>
      <c r="L9" s="430"/>
      <c r="M9" s="430"/>
      <c r="N9" s="430"/>
      <c r="O9" s="430"/>
      <c r="P9" s="431"/>
      <c r="Q9" s="98"/>
      <c r="R9" s="40"/>
      <c r="S9" s="40"/>
      <c r="T9" s="40"/>
      <c r="Y9" s="8"/>
      <c r="Z9" s="8"/>
      <c r="AA9" s="8"/>
      <c r="AB9" s="8"/>
      <c r="AI9" s="41"/>
    </row>
    <row r="10" spans="1:35" ht="23.25" customHeight="1" thickBot="1" x14ac:dyDescent="0.25">
      <c r="A10" s="422" t="s">
        <v>320</v>
      </c>
      <c r="B10" s="423"/>
      <c r="C10" s="423"/>
      <c r="D10" s="423"/>
      <c r="E10" s="423"/>
      <c r="F10" s="423"/>
      <c r="G10" s="423"/>
      <c r="H10" s="423"/>
      <c r="I10" s="423"/>
      <c r="J10" s="423"/>
      <c r="K10" s="423"/>
      <c r="L10" s="423"/>
      <c r="M10" s="423"/>
      <c r="N10" s="423"/>
      <c r="O10" s="423"/>
      <c r="P10" s="424"/>
      <c r="Q10" s="98"/>
      <c r="R10" s="40"/>
      <c r="S10" s="40"/>
      <c r="T10" s="40"/>
      <c r="Y10" s="8"/>
      <c r="Z10" s="8"/>
      <c r="AA10" s="8"/>
      <c r="AB10" s="8"/>
      <c r="AI10" s="41"/>
    </row>
    <row r="11" spans="1:35" s="26" customFormat="1" ht="38.25" customHeight="1" x14ac:dyDescent="0.2">
      <c r="A11" s="229" t="s">
        <v>82</v>
      </c>
      <c r="B11" s="230" t="s">
        <v>83</v>
      </c>
      <c r="C11" s="231" t="s">
        <v>84</v>
      </c>
      <c r="D11" s="232"/>
      <c r="E11" s="233" t="s">
        <v>85</v>
      </c>
      <c r="F11" s="233" t="s">
        <v>148</v>
      </c>
      <c r="G11" s="233" t="s">
        <v>97</v>
      </c>
      <c r="H11" s="233" t="s">
        <v>107</v>
      </c>
      <c r="I11" s="6"/>
      <c r="J11" s="234" t="s">
        <v>102</v>
      </c>
      <c r="K11" s="234" t="s">
        <v>101</v>
      </c>
      <c r="L11" s="234" t="s">
        <v>110</v>
      </c>
      <c r="M11" s="9"/>
      <c r="N11" s="234" t="s">
        <v>103</v>
      </c>
      <c r="O11" s="234" t="s">
        <v>104</v>
      </c>
      <c r="P11" s="234" t="s">
        <v>109</v>
      </c>
      <c r="Q11" s="235"/>
      <c r="R11" s="6"/>
      <c r="S11" s="6"/>
      <c r="T11" s="6"/>
      <c r="Y11" s="9"/>
      <c r="Z11" s="9"/>
      <c r="AA11" s="9"/>
      <c r="AB11" s="9"/>
    </row>
    <row r="12" spans="1:35" ht="12.75" customHeight="1" thickBot="1" x14ac:dyDescent="0.25">
      <c r="A12" s="42"/>
      <c r="B12" s="1"/>
      <c r="C12" s="22"/>
      <c r="D12" s="22"/>
      <c r="E12" s="22"/>
      <c r="F12" s="22"/>
      <c r="G12" s="23"/>
      <c r="H12" s="23"/>
      <c r="I12" s="7"/>
      <c r="J12" s="7"/>
      <c r="K12" s="7"/>
      <c r="L12" s="43"/>
      <c r="M12" s="10"/>
      <c r="N12" s="7"/>
      <c r="O12" s="7"/>
      <c r="P12" s="43"/>
      <c r="Q12" s="43"/>
      <c r="R12" s="7"/>
      <c r="S12" s="7"/>
      <c r="T12" s="7"/>
      <c r="Y12" s="10"/>
      <c r="Z12" s="10"/>
      <c r="AA12" s="10"/>
      <c r="AB12" s="10"/>
    </row>
    <row r="13" spans="1:35" ht="14.25" customHeight="1" thickBot="1" x14ac:dyDescent="0.25">
      <c r="A13" s="434" t="s">
        <v>264</v>
      </c>
      <c r="B13" s="435"/>
      <c r="C13" s="435"/>
      <c r="D13" s="435"/>
      <c r="E13" s="435"/>
      <c r="F13" s="435"/>
      <c r="G13" s="435"/>
      <c r="H13" s="436"/>
      <c r="I13" s="7"/>
      <c r="J13" s="7"/>
      <c r="K13" s="7"/>
      <c r="L13" s="7"/>
      <c r="M13" s="10"/>
      <c r="N13" s="7"/>
      <c r="O13" s="7"/>
      <c r="P13" s="7"/>
      <c r="Q13" s="7"/>
      <c r="R13" s="412" t="s">
        <v>159</v>
      </c>
      <c r="S13" s="413"/>
      <c r="T13" s="413"/>
      <c r="U13" s="413"/>
      <c r="V13" s="413"/>
      <c r="W13" s="414"/>
      <c r="X13" s="21"/>
      <c r="Y13" s="412" t="s">
        <v>160</v>
      </c>
      <c r="Z13" s="413"/>
      <c r="AA13" s="413"/>
      <c r="AB13" s="414"/>
    </row>
    <row r="14" spans="1:35" ht="12.75" customHeight="1" x14ac:dyDescent="0.2">
      <c r="B14" s="1"/>
      <c r="C14" s="22"/>
      <c r="D14" s="22"/>
      <c r="E14" s="22"/>
      <c r="F14" s="22"/>
      <c r="G14" s="23"/>
      <c r="H14" s="23"/>
      <c r="I14" s="7"/>
      <c r="J14" s="7"/>
      <c r="K14" s="7"/>
      <c r="L14" s="7"/>
      <c r="M14" s="10"/>
      <c r="N14" s="7"/>
      <c r="O14" s="7"/>
      <c r="P14" s="7"/>
      <c r="Q14" s="7"/>
      <c r="R14" s="417" t="s">
        <v>157</v>
      </c>
      <c r="S14" s="415"/>
      <c r="T14" s="418"/>
      <c r="U14" s="415" t="s">
        <v>158</v>
      </c>
      <c r="V14" s="415"/>
      <c r="W14" s="416"/>
      <c r="X14" s="21"/>
      <c r="Y14" s="409" t="s">
        <v>157</v>
      </c>
      <c r="Z14" s="410"/>
      <c r="AA14" s="410" t="s">
        <v>158</v>
      </c>
      <c r="AB14" s="411"/>
    </row>
    <row r="15" spans="1:35" s="21" customFormat="1" ht="12.75" customHeight="1" x14ac:dyDescent="0.2">
      <c r="A15" s="25">
        <v>1</v>
      </c>
      <c r="B15" s="419" t="s">
        <v>199</v>
      </c>
      <c r="C15" s="432"/>
      <c r="D15" s="432"/>
      <c r="E15" s="432"/>
      <c r="F15" s="432"/>
      <c r="G15" s="432"/>
      <c r="H15" s="433"/>
      <c r="I15" s="26"/>
      <c r="J15" s="26"/>
      <c r="K15" s="26"/>
      <c r="L15" s="26"/>
      <c r="M15" s="96"/>
      <c r="N15" s="26"/>
      <c r="O15" s="26"/>
      <c r="P15" s="26"/>
      <c r="Q15" s="26"/>
      <c r="R15" s="2" t="s">
        <v>98</v>
      </c>
      <c r="S15" s="2" t="s">
        <v>99</v>
      </c>
      <c r="T15" s="15" t="s">
        <v>100</v>
      </c>
      <c r="U15" s="5" t="s">
        <v>98</v>
      </c>
      <c r="V15" s="2" t="s">
        <v>99</v>
      </c>
      <c r="W15" s="2" t="s">
        <v>100</v>
      </c>
      <c r="Y15" s="2" t="s">
        <v>105</v>
      </c>
      <c r="Z15" s="15" t="s">
        <v>106</v>
      </c>
      <c r="AA15" s="18" t="s">
        <v>105</v>
      </c>
      <c r="AB15" s="2" t="s">
        <v>106</v>
      </c>
    </row>
    <row r="16" spans="1:35" ht="12.75" x14ac:dyDescent="0.2">
      <c r="A16" s="212" t="s">
        <v>22</v>
      </c>
      <c r="B16" s="213" t="s">
        <v>199</v>
      </c>
      <c r="C16" s="214"/>
      <c r="D16" s="22"/>
      <c r="E16" s="214"/>
      <c r="F16" s="215"/>
      <c r="G16" s="216">
        <f>E16+F16</f>
        <v>0</v>
      </c>
      <c r="H16" s="216">
        <f>C16-G16</f>
        <v>0</v>
      </c>
      <c r="I16" s="97" t="str">
        <f>IF(AND($C16="",$E16="",$F16=""),"",IF(AND(OR($C16&lt;&gt;"",$G16&lt;&gt;""),OR(J16="",K16="")),"Sélectionnez! -&gt;",""))</f>
        <v/>
      </c>
      <c r="J16" s="115"/>
      <c r="K16" s="115"/>
      <c r="L16" s="3" t="str">
        <f>IF(J16=K16,"-", "Changement de répartition")</f>
        <v>-</v>
      </c>
      <c r="M16" s="97" t="str">
        <f>IF(AND($C16="",$E16="",$F16=""),"",IF(AND(OR($C16&lt;&gt;"",$G16&lt;&gt;""),OR(N16="",O16="")),"Sélectionnez! -&gt;",""))</f>
        <v/>
      </c>
      <c r="N16" s="115" t="s">
        <v>105</v>
      </c>
      <c r="O16" s="115" t="s">
        <v>105</v>
      </c>
      <c r="P16" s="3" t="str">
        <f>IF(N16=O16,"-","Changement d'origine")</f>
        <v>-</v>
      </c>
      <c r="Q16" s="45"/>
      <c r="R16" s="3" t="str">
        <f>IF(J16="Interne",C16,"-")</f>
        <v>-</v>
      </c>
      <c r="S16" s="3" t="str">
        <f>IF(J16="Apparenté",C16,"-")</f>
        <v>-</v>
      </c>
      <c r="T16" s="16" t="str">
        <f>IF(J16="Externe",C16,"-")</f>
        <v>-</v>
      </c>
      <c r="U16" s="13" t="str">
        <f>IF(K16="Interne",G16,"-")</f>
        <v>-</v>
      </c>
      <c r="V16" s="3" t="str">
        <f>IF(K16="Apparenté",G16,"-")</f>
        <v>-</v>
      </c>
      <c r="W16" s="3" t="str">
        <f>IF(K16="Externe",G16,"-")</f>
        <v>-</v>
      </c>
      <c r="Y16" s="3" t="str">
        <f>IF($N16="Canadien",IF($C16="","-",$C16),"-")</f>
        <v>-</v>
      </c>
      <c r="Z16" s="16" t="str">
        <f>IF($N16="Non-Canadien",IF($C16="","-",$C16),"-")</f>
        <v>-</v>
      </c>
      <c r="AA16" s="19" t="str">
        <f>IF($O16="Canadien",IF($G16=0,"-",$G16),"-")</f>
        <v>-</v>
      </c>
      <c r="AB16" s="3" t="str">
        <f>IF($O16="Non-Canadien",IF($G16=0,"-",$G16),"-")</f>
        <v>-</v>
      </c>
    </row>
    <row r="17" spans="1:28" ht="12.75" customHeight="1" x14ac:dyDescent="0.2">
      <c r="A17" s="425" t="s">
        <v>349</v>
      </c>
      <c r="B17" s="426"/>
      <c r="C17" s="426"/>
      <c r="D17" s="426"/>
      <c r="E17" s="426"/>
      <c r="F17" s="426"/>
      <c r="G17" s="426"/>
      <c r="H17" s="426"/>
      <c r="I17" s="426"/>
      <c r="J17" s="427"/>
      <c r="K17" s="427"/>
      <c r="L17" s="427"/>
      <c r="M17" s="426"/>
      <c r="N17" s="427"/>
      <c r="O17" s="427"/>
      <c r="P17" s="428"/>
      <c r="Q17" s="45"/>
      <c r="R17" s="241"/>
      <c r="S17" s="241"/>
      <c r="T17" s="242"/>
      <c r="U17" s="243"/>
      <c r="V17" s="241"/>
      <c r="W17" s="241"/>
      <c r="Y17" s="241"/>
      <c r="Z17" s="242"/>
      <c r="AA17" s="244"/>
      <c r="AB17" s="241"/>
    </row>
    <row r="18" spans="1:28" ht="11.25" customHeight="1" x14ac:dyDescent="0.2">
      <c r="A18" s="255"/>
      <c r="B18" s="256"/>
      <c r="C18" s="113"/>
      <c r="D18" s="254"/>
      <c r="E18" s="113"/>
      <c r="F18" s="114"/>
      <c r="G18" s="29">
        <f>E18+F18</f>
        <v>0</v>
      </c>
      <c r="H18" s="29">
        <f>C18-G18</f>
        <v>0</v>
      </c>
      <c r="I18" s="97" t="str">
        <f>IF(AND($C18="",$E18="",$F18=""),"",IF(AND(OR($C18&lt;&gt;"",$G18&lt;&gt;""),OR(J18="",K18="")),"Sélectionnez! -&gt;",""))</f>
        <v/>
      </c>
      <c r="J18" s="115"/>
      <c r="K18" s="115"/>
      <c r="L18" s="3" t="str">
        <f>IF(J18=K18,"-", "Changement de répartition")</f>
        <v>-</v>
      </c>
      <c r="M18" s="97" t="str">
        <f>IF(AND($C18="",$E18="",$F18=""),"",IF(AND(OR($C18&lt;&gt;"",$G18&lt;&gt;""),OR(N18="",O18="")),"Sélectionnez! -&gt;",""))</f>
        <v/>
      </c>
      <c r="N18" s="115" t="s">
        <v>105</v>
      </c>
      <c r="O18" s="115" t="s">
        <v>105</v>
      </c>
      <c r="P18" s="3" t="str">
        <f>IF(N18=O18,"-","Changement d'origine")</f>
        <v>-</v>
      </c>
      <c r="Q18" s="45"/>
      <c r="R18" s="3" t="str">
        <f>IF(J18="Interne",C18,"-")</f>
        <v>-</v>
      </c>
      <c r="S18" s="3" t="str">
        <f>IF(J18="Apparenté",C18,"-")</f>
        <v>-</v>
      </c>
      <c r="T18" s="16" t="str">
        <f>IF(J18="Externe",C18,"-")</f>
        <v>-</v>
      </c>
      <c r="U18" s="13" t="str">
        <f>IF(K18="Interne",G18,"-")</f>
        <v>-</v>
      </c>
      <c r="V18" s="3" t="str">
        <f>IF(K18="Apparenté",G18,"-")</f>
        <v>-</v>
      </c>
      <c r="W18" s="3" t="str">
        <f>IF(K18="Externe",G18,"-")</f>
        <v>-</v>
      </c>
      <c r="Y18" s="3" t="str">
        <f>IF($N18="Canadien",IF($C18="","-",$C18),"-")</f>
        <v>-</v>
      </c>
      <c r="Z18" s="16" t="str">
        <f>IF($N18="Non-Canadien",IF($C18="","-",$C18),"-")</f>
        <v>-</v>
      </c>
      <c r="AA18" s="19" t="str">
        <f>IF($O18="Canadien",IF($G18=0,"-",$G18),"-")</f>
        <v>-</v>
      </c>
      <c r="AB18" s="3" t="str">
        <f>IF($O18="Non-Canadien",IF($G18=0,"-",$G18),"-")</f>
        <v>-</v>
      </c>
    </row>
    <row r="19" spans="1:28" s="21" customFormat="1" ht="12.75" customHeight="1" x14ac:dyDescent="0.2">
      <c r="A19" s="217">
        <v>1</v>
      </c>
      <c r="B19" s="218" t="s">
        <v>288</v>
      </c>
      <c r="C19" s="31">
        <f>ROUND(SUM(C16:C18),0)</f>
        <v>0</v>
      </c>
      <c r="D19" s="31"/>
      <c r="E19" s="31">
        <f>ROUND(SUM(E16:E18),0)</f>
        <v>0</v>
      </c>
      <c r="F19" s="31">
        <f>ROUND(SUM(F16:F18),0)</f>
        <v>0</v>
      </c>
      <c r="G19" s="31">
        <f>ROUND(SUM(G16:G18),0)</f>
        <v>0</v>
      </c>
      <c r="H19" s="31">
        <f>ROUND(SUM(H16:H18),0)</f>
        <v>0</v>
      </c>
      <c r="I19" s="97"/>
      <c r="J19" s="26"/>
      <c r="K19" s="26"/>
      <c r="L19" s="26"/>
      <c r="M19" s="97"/>
      <c r="N19" s="26"/>
      <c r="O19" s="26"/>
      <c r="P19" s="26"/>
      <c r="Q19" s="26"/>
      <c r="R19" s="4">
        <f t="shared" ref="R19:W19" si="0">ROUND(SUM(R16:R18),0)</f>
        <v>0</v>
      </c>
      <c r="S19" s="4">
        <f t="shared" si="0"/>
        <v>0</v>
      </c>
      <c r="T19" s="17">
        <f t="shared" si="0"/>
        <v>0</v>
      </c>
      <c r="U19" s="14">
        <f t="shared" si="0"/>
        <v>0</v>
      </c>
      <c r="V19" s="4">
        <f t="shared" si="0"/>
        <v>0</v>
      </c>
      <c r="W19" s="4">
        <f t="shared" si="0"/>
        <v>0</v>
      </c>
      <c r="Y19" s="4">
        <f>ROUND(SUM(Y16:Y18),0)</f>
        <v>0</v>
      </c>
      <c r="Z19" s="17">
        <f>ROUND(SUM(Z16:Z18),0)</f>
        <v>0</v>
      </c>
      <c r="AA19" s="20">
        <f>ROUND(SUM(AA16:AA18),0)</f>
        <v>0</v>
      </c>
      <c r="AB19" s="4">
        <f>ROUND(SUM(AB16:AB18),0)</f>
        <v>0</v>
      </c>
    </row>
    <row r="20" spans="1:28" ht="12.75" customHeight="1" x14ac:dyDescent="0.2">
      <c r="B20" s="1"/>
      <c r="C20" s="22"/>
      <c r="D20" s="22"/>
      <c r="E20" s="22"/>
      <c r="F20" s="22"/>
      <c r="G20" s="23"/>
      <c r="H20" s="23"/>
      <c r="I20" s="97"/>
      <c r="J20" s="7"/>
      <c r="K20" s="7"/>
      <c r="L20" s="7"/>
      <c r="M20" s="97"/>
      <c r="N20" s="7"/>
      <c r="O20" s="7"/>
      <c r="P20" s="7"/>
      <c r="Q20" s="7"/>
    </row>
    <row r="21" spans="1:28" s="21" customFormat="1" ht="12.75" customHeight="1" x14ac:dyDescent="0.2">
      <c r="A21" s="219">
        <v>2</v>
      </c>
      <c r="B21" s="443" t="s">
        <v>86</v>
      </c>
      <c r="C21" s="444"/>
      <c r="D21" s="444"/>
      <c r="E21" s="444"/>
      <c r="F21" s="444"/>
      <c r="G21" s="444"/>
      <c r="H21" s="445"/>
      <c r="I21" s="97"/>
      <c r="J21" s="26"/>
      <c r="K21" s="26"/>
      <c r="L21" s="26"/>
      <c r="M21" s="97"/>
      <c r="N21" s="26"/>
      <c r="O21" s="26"/>
      <c r="P21" s="26"/>
      <c r="Q21" s="26"/>
      <c r="R21" s="2" t="s">
        <v>98</v>
      </c>
      <c r="S21" s="2" t="s">
        <v>99</v>
      </c>
      <c r="T21" s="15" t="s">
        <v>100</v>
      </c>
      <c r="U21" s="18" t="s">
        <v>98</v>
      </c>
      <c r="V21" s="2" t="s">
        <v>99</v>
      </c>
      <c r="W21" s="2" t="s">
        <v>100</v>
      </c>
      <c r="Y21" s="2" t="s">
        <v>105</v>
      </c>
      <c r="Z21" s="15" t="s">
        <v>106</v>
      </c>
      <c r="AA21" s="18" t="s">
        <v>105</v>
      </c>
      <c r="AB21" s="2" t="s">
        <v>106</v>
      </c>
    </row>
    <row r="22" spans="1:28" s="21" customFormat="1" ht="12.75" customHeight="1" x14ac:dyDescent="0.2">
      <c r="A22" s="425" t="s">
        <v>189</v>
      </c>
      <c r="B22" s="426"/>
      <c r="C22" s="426"/>
      <c r="D22" s="426"/>
      <c r="E22" s="426"/>
      <c r="F22" s="426"/>
      <c r="G22" s="426"/>
      <c r="H22" s="426"/>
      <c r="I22" s="426"/>
      <c r="J22" s="426"/>
      <c r="K22" s="426"/>
      <c r="L22" s="426"/>
      <c r="M22" s="426"/>
      <c r="N22" s="426"/>
      <c r="O22" s="426"/>
      <c r="P22" s="449"/>
      <c r="Q22" s="26"/>
      <c r="R22" s="245"/>
      <c r="S22" s="245"/>
      <c r="T22" s="246"/>
      <c r="U22" s="247"/>
      <c r="V22" s="245"/>
      <c r="W22" s="245"/>
      <c r="Y22" s="245"/>
      <c r="Z22" s="246"/>
      <c r="AA22" s="247"/>
      <c r="AB22" s="245"/>
    </row>
    <row r="23" spans="1:28" ht="12.75" customHeight="1" x14ac:dyDescent="0.2">
      <c r="A23" s="220" t="s">
        <v>23</v>
      </c>
      <c r="B23" s="221" t="s">
        <v>112</v>
      </c>
      <c r="C23" s="222"/>
      <c r="D23" s="22"/>
      <c r="E23" s="222"/>
      <c r="F23" s="223"/>
      <c r="G23" s="224">
        <f t="shared" ref="G23:G28" si="1">E23+F23</f>
        <v>0</v>
      </c>
      <c r="H23" s="224">
        <f t="shared" ref="H23:H28" si="2">C23-G23</f>
        <v>0</v>
      </c>
      <c r="I23" s="97" t="str">
        <f t="shared" ref="I23:I28" si="3">IF(AND($C23="",$E23="",$F23=""),"",IF(AND(OR($C23&lt;&gt;"",$G23&lt;&gt;""),OR(J23="",K23="")),"Sélectionnez! -&gt;",""))</f>
        <v/>
      </c>
      <c r="J23" s="115"/>
      <c r="K23" s="115"/>
      <c r="L23" s="3" t="str">
        <f t="shared" ref="L23:L28" si="4">IF(J23=K23,"-", "Changement de répartition")</f>
        <v>-</v>
      </c>
      <c r="M23" s="97" t="str">
        <f t="shared" ref="M23:M28" si="5">IF(AND($C23="",$E23="",$F23=""),"",IF(AND(OR($C23&lt;&gt;"",$G23&lt;&gt;""),OR(N23="",O23="")),"Sélectionnez! -&gt;",""))</f>
        <v/>
      </c>
      <c r="N23" s="115" t="s">
        <v>105</v>
      </c>
      <c r="O23" s="115" t="s">
        <v>105</v>
      </c>
      <c r="P23" s="3" t="str">
        <f t="shared" ref="P23:P28" si="6">IF(N23=O23,"-","Changement d'origine")</f>
        <v>-</v>
      </c>
      <c r="Q23" s="45"/>
      <c r="R23" s="3" t="str">
        <f t="shared" ref="R23:R28" si="7">IF(J23="Interne",C23,"-")</f>
        <v>-</v>
      </c>
      <c r="S23" s="3" t="str">
        <f t="shared" ref="S23:S28" si="8">IF(J23="Apparenté",C23,"-")</f>
        <v>-</v>
      </c>
      <c r="T23" s="16" t="str">
        <f t="shared" ref="T23:T28" si="9">IF(J23="Externe",C23,"-")</f>
        <v>-</v>
      </c>
      <c r="U23" s="19" t="str">
        <f t="shared" ref="U23:U28" si="10">IF(K23="Interne",G23,"-")</f>
        <v>-</v>
      </c>
      <c r="V23" s="3" t="str">
        <f t="shared" ref="V23:V28" si="11">IF(K23="Apparenté",G23,"-")</f>
        <v>-</v>
      </c>
      <c r="W23" s="3" t="str">
        <f t="shared" ref="W23:W28" si="12">IF(K23="Externe",G23,"-")</f>
        <v>-</v>
      </c>
      <c r="Y23" s="3" t="str">
        <f t="shared" ref="Y23:Y28" si="13">IF($N23="Canadien",IF($C23="","-",$C23),"-")</f>
        <v>-</v>
      </c>
      <c r="Z23" s="16" t="str">
        <f t="shared" ref="Z23:Z28" si="14">IF($N23="Non-Canadien",IF($C23="","-",$C23),"-")</f>
        <v>-</v>
      </c>
      <c r="AA23" s="19" t="str">
        <f t="shared" ref="AA23:AA28" si="15">IF($O23="Canadien",IF($G23=0,"-",$G23),"-")</f>
        <v>-</v>
      </c>
      <c r="AB23" s="3" t="str">
        <f t="shared" ref="AB23:AB28" si="16">IF($O23="Non-Canadien",IF($G23=0,"-",$G23),"-")</f>
        <v>-</v>
      </c>
    </row>
    <row r="24" spans="1:28" ht="12.75" customHeight="1" x14ac:dyDescent="0.2">
      <c r="A24" s="27" t="s">
        <v>24</v>
      </c>
      <c r="B24" s="28" t="s">
        <v>172</v>
      </c>
      <c r="C24" s="113"/>
      <c r="D24" s="22"/>
      <c r="E24" s="113"/>
      <c r="F24" s="116"/>
      <c r="G24" s="29">
        <f t="shared" si="1"/>
        <v>0</v>
      </c>
      <c r="H24" s="29">
        <f t="shared" si="2"/>
        <v>0</v>
      </c>
      <c r="I24" s="97" t="str">
        <f t="shared" si="3"/>
        <v/>
      </c>
      <c r="J24" s="115"/>
      <c r="K24" s="115"/>
      <c r="L24" s="3" t="str">
        <f t="shared" si="4"/>
        <v>-</v>
      </c>
      <c r="M24" s="97" t="str">
        <f t="shared" si="5"/>
        <v/>
      </c>
      <c r="N24" s="115" t="s">
        <v>105</v>
      </c>
      <c r="O24" s="115" t="s">
        <v>105</v>
      </c>
      <c r="P24" s="3" t="str">
        <f t="shared" si="6"/>
        <v>-</v>
      </c>
      <c r="Q24" s="45"/>
      <c r="R24" s="3" t="str">
        <f t="shared" si="7"/>
        <v>-</v>
      </c>
      <c r="S24" s="3" t="str">
        <f t="shared" si="8"/>
        <v>-</v>
      </c>
      <c r="T24" s="16" t="str">
        <f t="shared" si="9"/>
        <v>-</v>
      </c>
      <c r="U24" s="19" t="str">
        <f t="shared" si="10"/>
        <v>-</v>
      </c>
      <c r="V24" s="3" t="str">
        <f t="shared" si="11"/>
        <v>-</v>
      </c>
      <c r="W24" s="3" t="str">
        <f t="shared" si="12"/>
        <v>-</v>
      </c>
      <c r="Y24" s="3" t="str">
        <f t="shared" si="13"/>
        <v>-</v>
      </c>
      <c r="Z24" s="16" t="str">
        <f t="shared" si="14"/>
        <v>-</v>
      </c>
      <c r="AA24" s="19" t="str">
        <f t="shared" si="15"/>
        <v>-</v>
      </c>
      <c r="AB24" s="3" t="str">
        <f t="shared" si="16"/>
        <v>-</v>
      </c>
    </row>
    <row r="25" spans="1:28" ht="12.75" customHeight="1" x14ac:dyDescent="0.2">
      <c r="A25" s="27" t="s">
        <v>25</v>
      </c>
      <c r="B25" s="28" t="s">
        <v>173</v>
      </c>
      <c r="C25" s="113"/>
      <c r="D25" s="22"/>
      <c r="E25" s="113"/>
      <c r="F25" s="116"/>
      <c r="G25" s="29">
        <f t="shared" si="1"/>
        <v>0</v>
      </c>
      <c r="H25" s="29">
        <f t="shared" si="2"/>
        <v>0</v>
      </c>
      <c r="I25" s="97" t="str">
        <f t="shared" si="3"/>
        <v/>
      </c>
      <c r="J25" s="115"/>
      <c r="K25" s="115"/>
      <c r="L25" s="3" t="str">
        <f t="shared" si="4"/>
        <v>-</v>
      </c>
      <c r="M25" s="97" t="str">
        <f t="shared" si="5"/>
        <v/>
      </c>
      <c r="N25" s="115" t="s">
        <v>105</v>
      </c>
      <c r="O25" s="115" t="s">
        <v>105</v>
      </c>
      <c r="P25" s="3" t="str">
        <f t="shared" si="6"/>
        <v>-</v>
      </c>
      <c r="Q25" s="45"/>
      <c r="R25" s="3" t="str">
        <f t="shared" si="7"/>
        <v>-</v>
      </c>
      <c r="S25" s="3" t="str">
        <f t="shared" si="8"/>
        <v>-</v>
      </c>
      <c r="T25" s="16" t="str">
        <f t="shared" si="9"/>
        <v>-</v>
      </c>
      <c r="U25" s="19" t="str">
        <f t="shared" si="10"/>
        <v>-</v>
      </c>
      <c r="V25" s="3" t="str">
        <f t="shared" si="11"/>
        <v>-</v>
      </c>
      <c r="W25" s="3" t="str">
        <f t="shared" si="12"/>
        <v>-</v>
      </c>
      <c r="Y25" s="3" t="str">
        <f t="shared" si="13"/>
        <v>-</v>
      </c>
      <c r="Z25" s="16" t="str">
        <f t="shared" si="14"/>
        <v>-</v>
      </c>
      <c r="AA25" s="19" t="str">
        <f t="shared" si="15"/>
        <v>-</v>
      </c>
      <c r="AB25" s="3" t="str">
        <f t="shared" si="16"/>
        <v>-</v>
      </c>
    </row>
    <row r="26" spans="1:28" ht="12.75" customHeight="1" x14ac:dyDescent="0.2">
      <c r="A26" s="27" t="s">
        <v>26</v>
      </c>
      <c r="B26" s="28" t="s">
        <v>191</v>
      </c>
      <c r="C26" s="113"/>
      <c r="D26" s="22"/>
      <c r="E26" s="113"/>
      <c r="F26" s="116"/>
      <c r="G26" s="29">
        <f t="shared" si="1"/>
        <v>0</v>
      </c>
      <c r="H26" s="29">
        <f t="shared" si="2"/>
        <v>0</v>
      </c>
      <c r="I26" s="97" t="str">
        <f t="shared" si="3"/>
        <v/>
      </c>
      <c r="J26" s="115"/>
      <c r="K26" s="115"/>
      <c r="L26" s="3" t="str">
        <f t="shared" si="4"/>
        <v>-</v>
      </c>
      <c r="M26" s="97" t="str">
        <f t="shared" si="5"/>
        <v/>
      </c>
      <c r="N26" s="115" t="s">
        <v>105</v>
      </c>
      <c r="O26" s="115" t="s">
        <v>105</v>
      </c>
      <c r="P26" s="3" t="str">
        <f t="shared" si="6"/>
        <v>-</v>
      </c>
      <c r="Q26" s="45"/>
      <c r="R26" s="3" t="str">
        <f t="shared" si="7"/>
        <v>-</v>
      </c>
      <c r="S26" s="3" t="str">
        <f t="shared" si="8"/>
        <v>-</v>
      </c>
      <c r="T26" s="16" t="str">
        <f t="shared" si="9"/>
        <v>-</v>
      </c>
      <c r="U26" s="19" t="str">
        <f t="shared" si="10"/>
        <v>-</v>
      </c>
      <c r="V26" s="3" t="str">
        <f t="shared" si="11"/>
        <v>-</v>
      </c>
      <c r="W26" s="3" t="str">
        <f t="shared" si="12"/>
        <v>-</v>
      </c>
      <c r="Y26" s="3" t="str">
        <f t="shared" si="13"/>
        <v>-</v>
      </c>
      <c r="Z26" s="16" t="str">
        <f t="shared" si="14"/>
        <v>-</v>
      </c>
      <c r="AA26" s="19" t="str">
        <f t="shared" si="15"/>
        <v>-</v>
      </c>
      <c r="AB26" s="3" t="str">
        <f t="shared" si="16"/>
        <v>-</v>
      </c>
    </row>
    <row r="27" spans="1:28" ht="12.75" customHeight="1" x14ac:dyDescent="0.2">
      <c r="A27" s="27" t="s">
        <v>27</v>
      </c>
      <c r="B27" s="28" t="s">
        <v>192</v>
      </c>
      <c r="C27" s="113"/>
      <c r="D27" s="22"/>
      <c r="E27" s="113"/>
      <c r="F27" s="116"/>
      <c r="G27" s="29">
        <f t="shared" si="1"/>
        <v>0</v>
      </c>
      <c r="H27" s="29">
        <f t="shared" si="2"/>
        <v>0</v>
      </c>
      <c r="I27" s="97" t="str">
        <f t="shared" si="3"/>
        <v/>
      </c>
      <c r="J27" s="115"/>
      <c r="K27" s="115"/>
      <c r="L27" s="3" t="str">
        <f t="shared" si="4"/>
        <v>-</v>
      </c>
      <c r="M27" s="97" t="str">
        <f t="shared" si="5"/>
        <v/>
      </c>
      <c r="N27" s="115" t="s">
        <v>105</v>
      </c>
      <c r="O27" s="115" t="s">
        <v>105</v>
      </c>
      <c r="P27" s="3" t="str">
        <f t="shared" si="6"/>
        <v>-</v>
      </c>
      <c r="Q27" s="45"/>
      <c r="R27" s="3" t="str">
        <f t="shared" si="7"/>
        <v>-</v>
      </c>
      <c r="S27" s="3" t="str">
        <f t="shared" si="8"/>
        <v>-</v>
      </c>
      <c r="T27" s="16" t="str">
        <f t="shared" si="9"/>
        <v>-</v>
      </c>
      <c r="U27" s="19" t="str">
        <f t="shared" si="10"/>
        <v>-</v>
      </c>
      <c r="V27" s="3" t="str">
        <f t="shared" si="11"/>
        <v>-</v>
      </c>
      <c r="W27" s="3" t="str">
        <f t="shared" si="12"/>
        <v>-</v>
      </c>
      <c r="Y27" s="3" t="str">
        <f t="shared" si="13"/>
        <v>-</v>
      </c>
      <c r="Z27" s="16" t="str">
        <f t="shared" si="14"/>
        <v>-</v>
      </c>
      <c r="AA27" s="19" t="str">
        <f t="shared" si="15"/>
        <v>-</v>
      </c>
      <c r="AB27" s="3" t="str">
        <f t="shared" si="16"/>
        <v>-</v>
      </c>
    </row>
    <row r="28" spans="1:28" ht="12.75" customHeight="1" x14ac:dyDescent="0.2">
      <c r="A28" s="27"/>
      <c r="B28" s="28"/>
      <c r="C28" s="113"/>
      <c r="D28" s="22"/>
      <c r="E28" s="113"/>
      <c r="F28" s="116"/>
      <c r="G28" s="29">
        <f t="shared" si="1"/>
        <v>0</v>
      </c>
      <c r="H28" s="29">
        <f t="shared" si="2"/>
        <v>0</v>
      </c>
      <c r="I28" s="97" t="str">
        <f t="shared" si="3"/>
        <v/>
      </c>
      <c r="J28" s="115"/>
      <c r="K28" s="115"/>
      <c r="L28" s="3" t="str">
        <f t="shared" si="4"/>
        <v>-</v>
      </c>
      <c r="M28" s="97" t="str">
        <f t="shared" si="5"/>
        <v/>
      </c>
      <c r="N28" s="115" t="s">
        <v>105</v>
      </c>
      <c r="O28" s="115" t="s">
        <v>105</v>
      </c>
      <c r="P28" s="3" t="str">
        <f t="shared" si="6"/>
        <v>-</v>
      </c>
      <c r="Q28" s="45"/>
      <c r="R28" s="3" t="str">
        <f t="shared" si="7"/>
        <v>-</v>
      </c>
      <c r="S28" s="3" t="str">
        <f t="shared" si="8"/>
        <v>-</v>
      </c>
      <c r="T28" s="16" t="str">
        <f t="shared" si="9"/>
        <v>-</v>
      </c>
      <c r="U28" s="19" t="str">
        <f t="shared" si="10"/>
        <v>-</v>
      </c>
      <c r="V28" s="3" t="str">
        <f t="shared" si="11"/>
        <v>-</v>
      </c>
      <c r="W28" s="3" t="str">
        <f t="shared" si="12"/>
        <v>-</v>
      </c>
      <c r="Y28" s="3" t="str">
        <f t="shared" si="13"/>
        <v>-</v>
      </c>
      <c r="Z28" s="16" t="str">
        <f t="shared" si="14"/>
        <v>-</v>
      </c>
      <c r="AA28" s="19" t="str">
        <f t="shared" si="15"/>
        <v>-</v>
      </c>
      <c r="AB28" s="3" t="str">
        <f t="shared" si="16"/>
        <v>-</v>
      </c>
    </row>
    <row r="29" spans="1:28" s="21" customFormat="1" ht="12.75" customHeight="1" x14ac:dyDescent="0.2">
      <c r="A29" s="25">
        <v>2</v>
      </c>
      <c r="B29" s="30" t="s">
        <v>111</v>
      </c>
      <c r="C29" s="31">
        <f>ROUND(SUM(C23:C28),0)</f>
        <v>0</v>
      </c>
      <c r="D29" s="46"/>
      <c r="E29" s="31">
        <f>ROUND(SUM(E23:E28),0)</f>
        <v>0</v>
      </c>
      <c r="F29" s="49">
        <f>ROUND(SUM(F23:F28),0)</f>
        <v>0</v>
      </c>
      <c r="G29" s="31">
        <f>ROUND(SUM(G23:G28),0)</f>
        <v>0</v>
      </c>
      <c r="H29" s="31">
        <f>SUM(H23:H28)</f>
        <v>0</v>
      </c>
      <c r="I29" s="97"/>
      <c r="J29" s="26"/>
      <c r="K29" s="26"/>
      <c r="L29" s="26"/>
      <c r="M29" s="97"/>
      <c r="N29" s="26"/>
      <c r="O29" s="26"/>
      <c r="P29" s="26"/>
      <c r="Q29" s="26"/>
      <c r="R29" s="4">
        <f t="shared" ref="R29:W29" si="17">ROUND(SUM(R23:R28),0)</f>
        <v>0</v>
      </c>
      <c r="S29" s="4">
        <f t="shared" si="17"/>
        <v>0</v>
      </c>
      <c r="T29" s="17">
        <f t="shared" si="17"/>
        <v>0</v>
      </c>
      <c r="U29" s="20">
        <f t="shared" si="17"/>
        <v>0</v>
      </c>
      <c r="V29" s="4">
        <f t="shared" si="17"/>
        <v>0</v>
      </c>
      <c r="W29" s="4">
        <f t="shared" si="17"/>
        <v>0</v>
      </c>
      <c r="Y29" s="4">
        <f>ROUND(SUM(Y23:Y28),0)</f>
        <v>0</v>
      </c>
      <c r="Z29" s="17">
        <f>ROUND(SUM(Z23:Z28),0)</f>
        <v>0</v>
      </c>
      <c r="AA29" s="20">
        <f>ROUND(SUM(AA23:AA28),0)</f>
        <v>0</v>
      </c>
      <c r="AB29" s="4">
        <f>ROUND(SUM(AB23:AB28),0)</f>
        <v>0</v>
      </c>
    </row>
    <row r="30" spans="1:28" ht="12.75" customHeight="1" x14ac:dyDescent="0.2">
      <c r="B30" s="1"/>
      <c r="C30" s="22"/>
      <c r="D30" s="22"/>
      <c r="E30" s="22"/>
      <c r="F30" s="22"/>
      <c r="G30" s="23"/>
      <c r="H30" s="23"/>
      <c r="I30" s="97"/>
      <c r="J30" s="7"/>
      <c r="K30" s="7"/>
      <c r="L30" s="7"/>
      <c r="M30" s="97"/>
      <c r="N30" s="7"/>
      <c r="O30" s="7"/>
      <c r="P30" s="7"/>
      <c r="Q30" s="7"/>
      <c r="R30" s="7"/>
      <c r="S30" s="7"/>
      <c r="T30" s="7"/>
      <c r="Y30" s="10"/>
      <c r="Z30" s="10"/>
      <c r="AA30" s="10"/>
      <c r="AB30" s="10"/>
    </row>
    <row r="31" spans="1:28" s="21" customFormat="1" ht="12.75" customHeight="1" x14ac:dyDescent="0.2">
      <c r="A31" s="219">
        <v>3</v>
      </c>
      <c r="B31" s="419" t="s">
        <v>87</v>
      </c>
      <c r="C31" s="420"/>
      <c r="D31" s="420"/>
      <c r="E31" s="420"/>
      <c r="F31" s="420"/>
      <c r="G31" s="420"/>
      <c r="H31" s="421"/>
      <c r="I31" s="97"/>
      <c r="J31" s="257"/>
      <c r="K31" s="257"/>
      <c r="L31" s="257"/>
      <c r="M31" s="97"/>
      <c r="N31" s="257"/>
      <c r="O31" s="257"/>
      <c r="P31" s="257"/>
      <c r="Q31" s="26"/>
      <c r="R31" s="2" t="s">
        <v>98</v>
      </c>
      <c r="S31" s="2" t="s">
        <v>99</v>
      </c>
      <c r="T31" s="15" t="s">
        <v>100</v>
      </c>
      <c r="U31" s="18" t="s">
        <v>98</v>
      </c>
      <c r="V31" s="2" t="s">
        <v>99</v>
      </c>
      <c r="W31" s="2" t="s">
        <v>100</v>
      </c>
      <c r="Y31" s="2" t="s">
        <v>105</v>
      </c>
      <c r="Z31" s="15" t="s">
        <v>106</v>
      </c>
      <c r="AA31" s="18" t="s">
        <v>105</v>
      </c>
      <c r="AB31" s="2" t="s">
        <v>106</v>
      </c>
    </row>
    <row r="32" spans="1:28" ht="12.75" customHeight="1" x14ac:dyDescent="0.2">
      <c r="A32" s="220" t="s">
        <v>28</v>
      </c>
      <c r="B32" s="226" t="s">
        <v>113</v>
      </c>
      <c r="C32" s="222"/>
      <c r="D32" s="22"/>
      <c r="E32" s="222"/>
      <c r="F32" s="223"/>
      <c r="G32" s="224">
        <f>E32+F32</f>
        <v>0</v>
      </c>
      <c r="H32" s="224">
        <f>C32-G32</f>
        <v>0</v>
      </c>
      <c r="I32" s="97" t="str">
        <f>IF(AND($C32="",$E32="",$F32=""),"",IF(AND(OR($C32&lt;&gt;"",$G32&lt;&gt;""),OR(J32="",K32="")),"Sélectionnez! -&gt;",""))</f>
        <v/>
      </c>
      <c r="J32" s="115"/>
      <c r="K32" s="115"/>
      <c r="L32" s="3" t="str">
        <f t="shared" ref="L32:L36" si="18">IF(J32=K32,"-", "Changement de répartition")</f>
        <v>-</v>
      </c>
      <c r="M32" s="97" t="str">
        <f t="shared" ref="M32:M36" si="19">IF(AND($C32="",$E32="",$F32=""),"",IF(AND(OR($C32&lt;&gt;"",$G32&lt;&gt;""),OR(N32="",O32="")),"Sélectionnez! -&gt;",""))</f>
        <v/>
      </c>
      <c r="N32" s="115" t="s">
        <v>105</v>
      </c>
      <c r="O32" s="115" t="s">
        <v>105</v>
      </c>
      <c r="P32" s="3" t="str">
        <f t="shared" ref="P32:P36" si="20">IF(N32=O32,"-","Changement d'origine")</f>
        <v>-</v>
      </c>
      <c r="Q32" s="45"/>
      <c r="R32" s="3" t="str">
        <f>IF(J32="Interne",C32,"-")</f>
        <v>-</v>
      </c>
      <c r="S32" s="3" t="str">
        <f>IF(J32="Apparenté",C32,"-")</f>
        <v>-</v>
      </c>
      <c r="T32" s="16" t="str">
        <f>IF(J32="Externe",C32,"-")</f>
        <v>-</v>
      </c>
      <c r="U32" s="19" t="str">
        <f>IF(K32="Interne",G32,"-")</f>
        <v>-</v>
      </c>
      <c r="V32" s="3" t="str">
        <f>IF(K32="Apparenté",G32,"-")</f>
        <v>-</v>
      </c>
      <c r="W32" s="3" t="str">
        <f>IF(K32="Externe",G32,"-")</f>
        <v>-</v>
      </c>
      <c r="Y32" s="3" t="str">
        <f>IF($N32="Canadien",IF($C32="","-",$C32),"-")</f>
        <v>-</v>
      </c>
      <c r="Z32" s="16" t="str">
        <f>IF($N32="Non-Canadien",IF($C32="","-",$C32),"-")</f>
        <v>-</v>
      </c>
      <c r="AA32" s="19" t="str">
        <f>IF($O32="Canadien",IF($G32=0,"-",$G32),"-")</f>
        <v>-</v>
      </c>
      <c r="AB32" s="3" t="str">
        <f>IF($O32="Non-Canadien",IF($G32=0,"-",$G32),"-")</f>
        <v>-</v>
      </c>
    </row>
    <row r="33" spans="1:28" ht="12.75" customHeight="1" x14ac:dyDescent="0.2">
      <c r="A33" s="27" t="s">
        <v>29</v>
      </c>
      <c r="B33" s="47" t="s">
        <v>265</v>
      </c>
      <c r="C33" s="113"/>
      <c r="D33" s="22"/>
      <c r="E33" s="113"/>
      <c r="F33" s="116"/>
      <c r="G33" s="29">
        <f>E33+F33</f>
        <v>0</v>
      </c>
      <c r="H33" s="29">
        <f>C33-G33</f>
        <v>0</v>
      </c>
      <c r="I33" s="97" t="str">
        <f>IF(AND($C33="",$E33="",$F33=""),"",IF(AND(OR($C33&lt;&gt;"",$G33&lt;&gt;""),OR(J33="",K33="")),"Sélectionnez! -&gt;",""))</f>
        <v/>
      </c>
      <c r="J33" s="115"/>
      <c r="K33" s="115"/>
      <c r="L33" s="3" t="str">
        <f t="shared" si="18"/>
        <v>-</v>
      </c>
      <c r="M33" s="97" t="str">
        <f t="shared" si="19"/>
        <v/>
      </c>
      <c r="N33" s="115" t="s">
        <v>105</v>
      </c>
      <c r="O33" s="115" t="s">
        <v>105</v>
      </c>
      <c r="P33" s="3" t="str">
        <f t="shared" si="20"/>
        <v>-</v>
      </c>
      <c r="Q33" s="45"/>
      <c r="R33" s="3" t="str">
        <f>IF(J33="Interne",C33,"-")</f>
        <v>-</v>
      </c>
      <c r="S33" s="3" t="str">
        <f>IF(J33="Apparenté",C33,"-")</f>
        <v>-</v>
      </c>
      <c r="T33" s="16" t="str">
        <f>IF(J33="Externe",C33,"-")</f>
        <v>-</v>
      </c>
      <c r="U33" s="19" t="str">
        <f>IF(K33="Interne",G33,"-")</f>
        <v>-</v>
      </c>
      <c r="V33" s="3" t="str">
        <f>IF(K33="Apparenté",G33,"-")</f>
        <v>-</v>
      </c>
      <c r="W33" s="3" t="str">
        <f>IF(K33="Externe",G33,"-")</f>
        <v>-</v>
      </c>
      <c r="Y33" s="3" t="str">
        <f>IF($N33="Canadien",IF($C33="","-",$C33),"-")</f>
        <v>-</v>
      </c>
      <c r="Z33" s="16" t="str">
        <f>IF($N33="Non-Canadien",IF($C33="","-",$C33),"-")</f>
        <v>-</v>
      </c>
      <c r="AA33" s="19" t="str">
        <f>IF($O33="Canadien",IF($G33=0,"-",$G33),"-")</f>
        <v>-</v>
      </c>
      <c r="AB33" s="3" t="str">
        <f>IF($O33="Non-Canadien",IF($G33=0,"-",$G33),"-")</f>
        <v>-</v>
      </c>
    </row>
    <row r="34" spans="1:28" ht="12.75" customHeight="1" x14ac:dyDescent="0.2">
      <c r="A34" s="27" t="s">
        <v>30</v>
      </c>
      <c r="B34" s="47" t="s">
        <v>114</v>
      </c>
      <c r="C34" s="113"/>
      <c r="D34" s="22"/>
      <c r="E34" s="113"/>
      <c r="F34" s="116"/>
      <c r="G34" s="29">
        <f>E34+F34</f>
        <v>0</v>
      </c>
      <c r="H34" s="29">
        <f>C34-G34</f>
        <v>0</v>
      </c>
      <c r="I34" s="97" t="str">
        <f>IF(AND($C34="",$E34="",$F34=""),"",IF(AND(OR($C34&lt;&gt;"",$G34&lt;&gt;""),OR(J34="",K34="")),"Sélectionnez! -&gt;",""))</f>
        <v/>
      </c>
      <c r="J34" s="115"/>
      <c r="K34" s="115"/>
      <c r="L34" s="3" t="str">
        <f t="shared" si="18"/>
        <v>-</v>
      </c>
      <c r="M34" s="97" t="str">
        <f t="shared" si="19"/>
        <v/>
      </c>
      <c r="N34" s="115" t="s">
        <v>105</v>
      </c>
      <c r="O34" s="115" t="s">
        <v>105</v>
      </c>
      <c r="P34" s="3" t="str">
        <f t="shared" si="20"/>
        <v>-</v>
      </c>
      <c r="Q34" s="45"/>
      <c r="R34" s="3" t="str">
        <f>IF(J34="Interne",C34,"-")</f>
        <v>-</v>
      </c>
      <c r="S34" s="3" t="str">
        <f>IF(J34="Apparenté",C34,"-")</f>
        <v>-</v>
      </c>
      <c r="T34" s="16" t="str">
        <f>IF(J34="Externe",C34,"-")</f>
        <v>-</v>
      </c>
      <c r="U34" s="19" t="str">
        <f>IF(K34="Interne",G34,"-")</f>
        <v>-</v>
      </c>
      <c r="V34" s="3" t="str">
        <f>IF(K34="Apparenté",G34,"-")</f>
        <v>-</v>
      </c>
      <c r="W34" s="3" t="str">
        <f>IF(K34="Externe",G34,"-")</f>
        <v>-</v>
      </c>
      <c r="Y34" s="3" t="str">
        <f>IF($N34="Canadien",IF($C34="","-",$C34),"-")</f>
        <v>-</v>
      </c>
      <c r="Z34" s="16" t="str">
        <f>IF($N34="Non-Canadien",IF($C34="","-",$C34),"-")</f>
        <v>-</v>
      </c>
      <c r="AA34" s="19" t="str">
        <f>IF($O34="Canadien",IF($G34=0,"-",$G34),"-")</f>
        <v>-</v>
      </c>
      <c r="AB34" s="3" t="str">
        <f>IF($O34="Non-Canadien",IF($G34=0,"-",$G34),"-")</f>
        <v>-</v>
      </c>
    </row>
    <row r="35" spans="1:28" ht="12.75" customHeight="1" x14ac:dyDescent="0.2">
      <c r="A35" s="27" t="s">
        <v>31</v>
      </c>
      <c r="B35" s="47" t="s">
        <v>179</v>
      </c>
      <c r="C35" s="113"/>
      <c r="D35" s="22"/>
      <c r="E35" s="113"/>
      <c r="F35" s="116"/>
      <c r="G35" s="29">
        <f>E35+F35</f>
        <v>0</v>
      </c>
      <c r="H35" s="29">
        <f>C35-G35</f>
        <v>0</v>
      </c>
      <c r="I35" s="97" t="str">
        <f>IF(AND($C35="",$E35="",$F35=""),"",IF(AND(OR($C35&lt;&gt;"",$G35&lt;&gt;""),OR(J35="",K35="")),"Sélectionnez! -&gt;",""))</f>
        <v/>
      </c>
      <c r="J35" s="115"/>
      <c r="K35" s="115"/>
      <c r="L35" s="3" t="str">
        <f t="shared" si="18"/>
        <v>-</v>
      </c>
      <c r="M35" s="97" t="str">
        <f t="shared" si="19"/>
        <v/>
      </c>
      <c r="N35" s="115" t="s">
        <v>105</v>
      </c>
      <c r="O35" s="115" t="s">
        <v>105</v>
      </c>
      <c r="P35" s="3" t="str">
        <f t="shared" si="20"/>
        <v>-</v>
      </c>
      <c r="Q35" s="45"/>
      <c r="R35" s="3" t="str">
        <f>IF(J35="Interne",C35,"-")</f>
        <v>-</v>
      </c>
      <c r="S35" s="3" t="str">
        <f>IF(J35="Apparenté",C35,"-")</f>
        <v>-</v>
      </c>
      <c r="T35" s="16" t="str">
        <f>IF(J35="Externe",C35,"-")</f>
        <v>-</v>
      </c>
      <c r="U35" s="19" t="str">
        <f>IF(K35="Interne",G35,"-")</f>
        <v>-</v>
      </c>
      <c r="V35" s="3" t="str">
        <f>IF(K35="Apparenté",G35,"-")</f>
        <v>-</v>
      </c>
      <c r="W35" s="3" t="str">
        <f>IF(K35="Externe",G35,"-")</f>
        <v>-</v>
      </c>
      <c r="Y35" s="3" t="str">
        <f>IF($N35="Canadien",IF($C35="","-",$C35),"-")</f>
        <v>-</v>
      </c>
      <c r="Z35" s="16" t="str">
        <f>IF($N35="Non-Canadien",IF($C35="","-",$C35),"-")</f>
        <v>-</v>
      </c>
      <c r="AA35" s="19" t="str">
        <f>IF($O35="Canadien",IF($G35=0,"-",$G35),"-")</f>
        <v>-</v>
      </c>
      <c r="AB35" s="3" t="str">
        <f>IF($O35="Non-Canadien",IF($G35=0,"-",$G35),"-")</f>
        <v>-</v>
      </c>
    </row>
    <row r="36" spans="1:28" ht="12.75" customHeight="1" x14ac:dyDescent="0.2">
      <c r="A36" s="27"/>
      <c r="B36" s="47"/>
      <c r="C36" s="113"/>
      <c r="D36" s="22"/>
      <c r="E36" s="113"/>
      <c r="F36" s="116"/>
      <c r="G36" s="29">
        <f>E36+F36</f>
        <v>0</v>
      </c>
      <c r="H36" s="29">
        <f>C36-G36</f>
        <v>0</v>
      </c>
      <c r="I36" s="97" t="str">
        <f>IF(AND($C36="",$E36="",$F36=""),"",IF(AND(OR($C36&lt;&gt;"",$G36&lt;&gt;""),OR(J36="",K36="")),"Sélectionnez! -&gt;",""))</f>
        <v/>
      </c>
      <c r="J36" s="115"/>
      <c r="K36" s="115"/>
      <c r="L36" s="3" t="str">
        <f t="shared" si="18"/>
        <v>-</v>
      </c>
      <c r="M36" s="97" t="str">
        <f t="shared" si="19"/>
        <v/>
      </c>
      <c r="N36" s="115" t="s">
        <v>105</v>
      </c>
      <c r="O36" s="115" t="s">
        <v>105</v>
      </c>
      <c r="P36" s="3" t="str">
        <f t="shared" si="20"/>
        <v>-</v>
      </c>
      <c r="Q36" s="45"/>
      <c r="R36" s="3" t="str">
        <f>IF(J36="Interne",C36,"-")</f>
        <v>-</v>
      </c>
      <c r="S36" s="3" t="str">
        <f>IF(J36="Apparenté",C36,"-")</f>
        <v>-</v>
      </c>
      <c r="T36" s="16" t="str">
        <f>IF(J36="Externe",C36,"-")</f>
        <v>-</v>
      </c>
      <c r="U36" s="19" t="str">
        <f>IF(K36="Interne",G36,"-")</f>
        <v>-</v>
      </c>
      <c r="V36" s="3" t="str">
        <f>IF(K36="Apparenté",G36,"-")</f>
        <v>-</v>
      </c>
      <c r="W36" s="3" t="str">
        <f>IF(K36="Externe",G36,"-")</f>
        <v>-</v>
      </c>
      <c r="Y36" s="3" t="str">
        <f>IF($N36="Canadien",IF($C36="","-",$C36),"-")</f>
        <v>-</v>
      </c>
      <c r="Z36" s="16" t="str">
        <f>IF($N36="Non-Canadien",IF($C36="","-",$C36),"-")</f>
        <v>-</v>
      </c>
      <c r="AA36" s="19" t="str">
        <f>IF($O36="Canadien",IF($G36=0,"-",$G36),"-")</f>
        <v>-</v>
      </c>
      <c r="AB36" s="3" t="str">
        <f>IF($O36="Non-Canadien",IF($G36=0,"-",$G36),"-")</f>
        <v>-</v>
      </c>
    </row>
    <row r="37" spans="1:28" s="21" customFormat="1" ht="12.75" customHeight="1" x14ac:dyDescent="0.2">
      <c r="A37" s="25">
        <v>3</v>
      </c>
      <c r="B37" s="48" t="s">
        <v>176</v>
      </c>
      <c r="C37" s="31">
        <f>ROUND(SUM(C32:C36),0)</f>
        <v>0</v>
      </c>
      <c r="D37" s="46"/>
      <c r="E37" s="31">
        <f>ROUND(SUM(E32:E36),0)</f>
        <v>0</v>
      </c>
      <c r="F37" s="49">
        <f>ROUND(SUM(F32:F36),0)</f>
        <v>0</v>
      </c>
      <c r="G37" s="31">
        <f>ROUND(SUM(G32:G36),0)</f>
        <v>0</v>
      </c>
      <c r="H37" s="31">
        <f>SUM(H32:H36)</f>
        <v>0</v>
      </c>
      <c r="I37" s="97"/>
      <c r="J37" s="26"/>
      <c r="K37" s="26"/>
      <c r="L37" s="26"/>
      <c r="M37" s="97"/>
      <c r="N37" s="26"/>
      <c r="O37" s="26"/>
      <c r="P37" s="26"/>
      <c r="Q37" s="26"/>
      <c r="R37" s="4">
        <f t="shared" ref="R37:W37" si="21">ROUND(SUM(R32:R36),0)</f>
        <v>0</v>
      </c>
      <c r="S37" s="4">
        <f t="shared" si="21"/>
        <v>0</v>
      </c>
      <c r="T37" s="17">
        <f t="shared" si="21"/>
        <v>0</v>
      </c>
      <c r="U37" s="20">
        <f t="shared" si="21"/>
        <v>0</v>
      </c>
      <c r="V37" s="4">
        <f t="shared" si="21"/>
        <v>0</v>
      </c>
      <c r="W37" s="4">
        <f t="shared" si="21"/>
        <v>0</v>
      </c>
      <c r="Y37" s="4">
        <f>ROUND(SUM(Y32:Y36),0)</f>
        <v>0</v>
      </c>
      <c r="Z37" s="17">
        <f>ROUND(SUM(Z32:Z36),0)</f>
        <v>0</v>
      </c>
      <c r="AA37" s="20">
        <f>ROUND(SUM(AA32:AA36),0)</f>
        <v>0</v>
      </c>
      <c r="AB37" s="4">
        <f>ROUND(SUM(AB32:AB36),0)</f>
        <v>0</v>
      </c>
    </row>
    <row r="38" spans="1:28" ht="12.75" customHeight="1" thickBot="1" x14ac:dyDescent="0.25">
      <c r="B38" s="1"/>
      <c r="C38" s="22"/>
      <c r="D38" s="22"/>
      <c r="E38" s="22"/>
      <c r="F38" s="22"/>
      <c r="G38" s="23"/>
      <c r="H38" s="23"/>
      <c r="I38" s="97"/>
      <c r="J38" s="7"/>
      <c r="K38" s="7"/>
      <c r="L38" s="7"/>
      <c r="M38" s="97"/>
      <c r="N38" s="7"/>
      <c r="O38" s="7"/>
      <c r="P38" s="7"/>
      <c r="Q38" s="7"/>
      <c r="R38" s="7"/>
      <c r="S38" s="7"/>
      <c r="T38" s="7"/>
      <c r="Y38" s="10"/>
      <c r="Z38" s="10"/>
      <c r="AA38" s="10"/>
      <c r="AB38" s="10"/>
    </row>
    <row r="39" spans="1:28" ht="14.25" customHeight="1" x14ac:dyDescent="0.2">
      <c r="A39" s="446" t="s">
        <v>294</v>
      </c>
      <c r="B39" s="447"/>
      <c r="C39" s="447"/>
      <c r="D39" s="447"/>
      <c r="E39" s="447"/>
      <c r="F39" s="447"/>
      <c r="G39" s="447"/>
      <c r="H39" s="448"/>
      <c r="I39" s="97"/>
      <c r="J39" s="7"/>
      <c r="K39" s="7"/>
      <c r="L39" s="7"/>
      <c r="M39" s="97"/>
      <c r="N39" s="7"/>
      <c r="O39" s="7"/>
      <c r="P39" s="7"/>
      <c r="Q39" s="7"/>
      <c r="R39" s="7"/>
      <c r="S39" s="7"/>
      <c r="T39" s="7"/>
      <c r="Y39" s="10"/>
      <c r="Z39" s="10"/>
      <c r="AA39" s="10"/>
      <c r="AB39" s="10"/>
    </row>
    <row r="40" spans="1:28" ht="12.75" customHeight="1" x14ac:dyDescent="0.2">
      <c r="A40" s="425" t="s">
        <v>198</v>
      </c>
      <c r="B40" s="426"/>
      <c r="C40" s="426"/>
      <c r="D40" s="426"/>
      <c r="E40" s="426"/>
      <c r="F40" s="426"/>
      <c r="G40" s="426"/>
      <c r="H40" s="426"/>
      <c r="I40" s="426"/>
      <c r="J40" s="426"/>
      <c r="K40" s="426"/>
      <c r="L40" s="426"/>
      <c r="M40" s="426"/>
      <c r="N40" s="426"/>
      <c r="O40" s="426"/>
      <c r="P40" s="449"/>
      <c r="Q40" s="7"/>
      <c r="R40" s="7"/>
      <c r="S40" s="7"/>
      <c r="T40" s="7"/>
      <c r="Y40" s="10"/>
      <c r="Z40" s="10"/>
      <c r="AA40" s="10"/>
      <c r="AB40" s="10"/>
    </row>
    <row r="41" spans="1:28" s="21" customFormat="1" ht="12.75" customHeight="1" x14ac:dyDescent="0.2">
      <c r="A41" s="217">
        <v>4</v>
      </c>
      <c r="B41" s="437" t="s">
        <v>168</v>
      </c>
      <c r="C41" s="438"/>
      <c r="D41" s="438"/>
      <c r="E41" s="438"/>
      <c r="F41" s="438"/>
      <c r="G41" s="438"/>
      <c r="H41" s="439"/>
      <c r="I41" s="97"/>
      <c r="J41" s="26"/>
      <c r="K41" s="26"/>
      <c r="L41" s="26"/>
      <c r="M41" s="97"/>
      <c r="N41" s="26"/>
      <c r="O41" s="26"/>
      <c r="P41" s="26"/>
      <c r="Q41" s="26"/>
      <c r="R41" s="2" t="s">
        <v>98</v>
      </c>
      <c r="S41" s="2" t="s">
        <v>99</v>
      </c>
      <c r="T41" s="15" t="s">
        <v>100</v>
      </c>
      <c r="U41" s="18" t="s">
        <v>98</v>
      </c>
      <c r="V41" s="2" t="s">
        <v>99</v>
      </c>
      <c r="W41" s="2" t="s">
        <v>100</v>
      </c>
      <c r="Y41" s="2" t="s">
        <v>105</v>
      </c>
      <c r="Z41" s="15" t="s">
        <v>106</v>
      </c>
      <c r="AA41" s="18" t="s">
        <v>105</v>
      </c>
      <c r="AB41" s="2" t="s">
        <v>106</v>
      </c>
    </row>
    <row r="42" spans="1:28" ht="12.75" customHeight="1" x14ac:dyDescent="0.2">
      <c r="A42" s="212" t="s">
        <v>32</v>
      </c>
      <c r="B42" s="248" t="s">
        <v>306</v>
      </c>
      <c r="C42" s="214"/>
      <c r="D42" s="22"/>
      <c r="E42" s="215"/>
      <c r="F42" s="225"/>
      <c r="G42" s="216">
        <f t="shared" ref="G42:G51" si="22">E42+F42</f>
        <v>0</v>
      </c>
      <c r="H42" s="216">
        <f t="shared" ref="H42:H51" si="23">C42-G42</f>
        <v>0</v>
      </c>
      <c r="I42" s="97" t="str">
        <f t="shared" ref="I42:I51" si="24">IF(AND($C42="",$E42="",$F42=""),"",IF(AND(OR($C42&lt;&gt;"",$G42&lt;&gt;""),OR(J42="",K42="")),"Sélectionnez! -&gt;",""))</f>
        <v/>
      </c>
      <c r="J42" s="115"/>
      <c r="K42" s="115"/>
      <c r="L42" s="3" t="str">
        <f>IF(J42=K42,"-", "Changement de répartition")</f>
        <v>-</v>
      </c>
      <c r="M42" s="97" t="str">
        <f>IF(AND($C42="",$E42="",$F42=""),"",IF(AND(OR($C42&lt;&gt;"",$G42&lt;&gt;""),OR(N42="",O42="")),"Sélectionnez! -&gt;",""))</f>
        <v/>
      </c>
      <c r="N42" s="115" t="s">
        <v>105</v>
      </c>
      <c r="O42" s="115" t="s">
        <v>105</v>
      </c>
      <c r="P42" s="3" t="str">
        <f>IF(N42=O42,"-","Changement d'origine")</f>
        <v>-</v>
      </c>
      <c r="Q42" s="45"/>
      <c r="R42" s="3" t="str">
        <f>IF(J42="Interne",C42,"-")</f>
        <v>-</v>
      </c>
      <c r="S42" s="3" t="str">
        <f>IF(J42="Apparenté",C42,"-")</f>
        <v>-</v>
      </c>
      <c r="T42" s="16" t="str">
        <f>IF(J42="Externe",C42,"-")</f>
        <v>-</v>
      </c>
      <c r="U42" s="19" t="str">
        <f>IF(K42="Interne",G42,"-")</f>
        <v>-</v>
      </c>
      <c r="V42" s="3" t="str">
        <f>IF(K42="Apparenté",G42,"-")</f>
        <v>-</v>
      </c>
      <c r="W42" s="3" t="str">
        <f>IF(K42="Externe",G42,"-")</f>
        <v>-</v>
      </c>
      <c r="Y42" s="3" t="str">
        <f t="shared" ref="Y42:Y51" si="25">IF($N42="Canadien",IF($C42="","-",$C42),"-")</f>
        <v>-</v>
      </c>
      <c r="Z42" s="16" t="str">
        <f t="shared" ref="Z42:Z51" si="26">IF($N42="Non-Canadien",IF($C42="","-",$C42),"-")</f>
        <v>-</v>
      </c>
      <c r="AA42" s="19" t="str">
        <f t="shared" ref="AA42:AA51" si="27">IF($O42="Canadien",IF($G42=0,"-",$G42),"-")</f>
        <v>-</v>
      </c>
      <c r="AB42" s="3" t="str">
        <f t="shared" ref="AB42:AB51" si="28">IF($O42="Non-Canadien",IF($G42=0,"-",$G42),"-")</f>
        <v>-</v>
      </c>
    </row>
    <row r="43" spans="1:28" ht="12.75" customHeight="1" x14ac:dyDescent="0.2">
      <c r="A43" s="255"/>
      <c r="B43" s="440" t="s">
        <v>289</v>
      </c>
      <c r="C43" s="441"/>
      <c r="D43" s="441"/>
      <c r="E43" s="441"/>
      <c r="F43" s="441"/>
      <c r="G43" s="441"/>
      <c r="H43" s="441"/>
      <c r="I43" s="441"/>
      <c r="J43" s="441"/>
      <c r="K43" s="441"/>
      <c r="L43" s="441"/>
      <c r="M43" s="441"/>
      <c r="N43" s="441"/>
      <c r="O43" s="441"/>
      <c r="P43" s="442"/>
      <c r="Q43" s="45"/>
      <c r="R43" s="241"/>
      <c r="S43" s="241"/>
      <c r="T43" s="242"/>
      <c r="U43" s="243"/>
      <c r="V43" s="241"/>
      <c r="W43" s="241"/>
      <c r="Y43" s="241"/>
      <c r="Z43" s="242"/>
      <c r="AA43" s="244"/>
      <c r="AB43" s="241"/>
    </row>
    <row r="44" spans="1:28" ht="12.75" customHeight="1" x14ac:dyDescent="0.2">
      <c r="A44" s="220" t="s">
        <v>33</v>
      </c>
      <c r="B44" s="226" t="s">
        <v>115</v>
      </c>
      <c r="C44" s="222"/>
      <c r="D44" s="22"/>
      <c r="E44" s="222"/>
      <c r="F44" s="223"/>
      <c r="G44" s="224">
        <f t="shared" si="22"/>
        <v>0</v>
      </c>
      <c r="H44" s="224">
        <f t="shared" si="23"/>
        <v>0</v>
      </c>
      <c r="I44" s="97" t="str">
        <f t="shared" si="24"/>
        <v/>
      </c>
      <c r="J44" s="115"/>
      <c r="K44" s="115"/>
      <c r="L44" s="3" t="str">
        <f t="shared" ref="L44:L51" si="29">IF(J44=K44,"-", "Changement de répartition")</f>
        <v>-</v>
      </c>
      <c r="M44" s="97" t="str">
        <f t="shared" ref="M44:M51" si="30">IF(AND($C44="",$E44="",$F44=""),"",IF(AND(OR($C44&lt;&gt;"",$G44&lt;&gt;""),OR(N44="",O44="")),"Sélectionnez! -&gt;",""))</f>
        <v/>
      </c>
      <c r="N44" s="115" t="s">
        <v>105</v>
      </c>
      <c r="O44" s="115" t="s">
        <v>105</v>
      </c>
      <c r="P44" s="3" t="str">
        <f t="shared" ref="P44:P51" si="31">IF(N44=O44,"-","Changement d'origine")</f>
        <v>-</v>
      </c>
      <c r="Q44" s="45"/>
      <c r="R44" s="3" t="str">
        <f t="shared" ref="R44:R51" si="32">IF(J44="Interne",C44,"-")</f>
        <v>-</v>
      </c>
      <c r="S44" s="3" t="str">
        <f t="shared" ref="S44:S51" si="33">IF(J44="Apparenté",C44,"-")</f>
        <v>-</v>
      </c>
      <c r="T44" s="16" t="str">
        <f t="shared" ref="T44:T51" si="34">IF(J44="Externe",C44,"-")</f>
        <v>-</v>
      </c>
      <c r="U44" s="19" t="str">
        <f t="shared" ref="U44:U51" si="35">IF(K44="Interne",G44,"-")</f>
        <v>-</v>
      </c>
      <c r="V44" s="3" t="str">
        <f t="shared" ref="V44:V51" si="36">IF(K44="Apparenté",G44,"-")</f>
        <v>-</v>
      </c>
      <c r="W44" s="3" t="str">
        <f t="shared" ref="W44:W51" si="37">IF(K44="Externe",G44,"-")</f>
        <v>-</v>
      </c>
      <c r="Y44" s="3" t="str">
        <f t="shared" si="25"/>
        <v>-</v>
      </c>
      <c r="Z44" s="16" t="str">
        <f t="shared" si="26"/>
        <v>-</v>
      </c>
      <c r="AA44" s="19" t="str">
        <f t="shared" si="27"/>
        <v>-</v>
      </c>
      <c r="AB44" s="3" t="str">
        <f t="shared" si="28"/>
        <v>-</v>
      </c>
    </row>
    <row r="45" spans="1:28" ht="12.75" customHeight="1" x14ac:dyDescent="0.2">
      <c r="A45" s="27" t="s">
        <v>34</v>
      </c>
      <c r="B45" s="249" t="s">
        <v>290</v>
      </c>
      <c r="C45" s="113"/>
      <c r="D45" s="22"/>
      <c r="E45" s="113"/>
      <c r="F45" s="116"/>
      <c r="G45" s="29">
        <f t="shared" si="22"/>
        <v>0</v>
      </c>
      <c r="H45" s="29">
        <f t="shared" si="23"/>
        <v>0</v>
      </c>
      <c r="I45" s="97" t="str">
        <f t="shared" si="24"/>
        <v/>
      </c>
      <c r="J45" s="115"/>
      <c r="K45" s="115"/>
      <c r="L45" s="3" t="str">
        <f t="shared" si="29"/>
        <v>-</v>
      </c>
      <c r="M45" s="97" t="str">
        <f t="shared" si="30"/>
        <v/>
      </c>
      <c r="N45" s="115" t="s">
        <v>105</v>
      </c>
      <c r="O45" s="115" t="s">
        <v>105</v>
      </c>
      <c r="P45" s="3" t="str">
        <f t="shared" si="31"/>
        <v>-</v>
      </c>
      <c r="Q45" s="45"/>
      <c r="R45" s="3" t="str">
        <f t="shared" si="32"/>
        <v>-</v>
      </c>
      <c r="S45" s="3" t="str">
        <f t="shared" si="33"/>
        <v>-</v>
      </c>
      <c r="T45" s="16" t="str">
        <f t="shared" si="34"/>
        <v>-</v>
      </c>
      <c r="U45" s="19" t="str">
        <f t="shared" si="35"/>
        <v>-</v>
      </c>
      <c r="V45" s="3" t="str">
        <f t="shared" si="36"/>
        <v>-</v>
      </c>
      <c r="W45" s="3" t="str">
        <f t="shared" si="37"/>
        <v>-</v>
      </c>
      <c r="Y45" s="3" t="str">
        <f t="shared" si="25"/>
        <v>-</v>
      </c>
      <c r="Z45" s="16" t="str">
        <f t="shared" si="26"/>
        <v>-</v>
      </c>
      <c r="AA45" s="19" t="str">
        <f t="shared" si="27"/>
        <v>-</v>
      </c>
      <c r="AB45" s="3" t="str">
        <f t="shared" si="28"/>
        <v>-</v>
      </c>
    </row>
    <row r="46" spans="1:28" ht="12.75" customHeight="1" x14ac:dyDescent="0.2">
      <c r="A46" s="27" t="s">
        <v>35</v>
      </c>
      <c r="B46" s="249" t="s">
        <v>266</v>
      </c>
      <c r="C46" s="113"/>
      <c r="D46" s="22"/>
      <c r="E46" s="113"/>
      <c r="F46" s="116"/>
      <c r="G46" s="29">
        <f t="shared" si="22"/>
        <v>0</v>
      </c>
      <c r="H46" s="29">
        <f t="shared" si="23"/>
        <v>0</v>
      </c>
      <c r="I46" s="97" t="str">
        <f t="shared" si="24"/>
        <v/>
      </c>
      <c r="J46" s="115"/>
      <c r="K46" s="115"/>
      <c r="L46" s="3" t="str">
        <f t="shared" si="29"/>
        <v>-</v>
      </c>
      <c r="M46" s="97" t="str">
        <f t="shared" si="30"/>
        <v/>
      </c>
      <c r="N46" s="115" t="s">
        <v>105</v>
      </c>
      <c r="O46" s="115" t="s">
        <v>105</v>
      </c>
      <c r="P46" s="3" t="str">
        <f t="shared" si="31"/>
        <v>-</v>
      </c>
      <c r="Q46" s="45"/>
      <c r="R46" s="3" t="str">
        <f t="shared" si="32"/>
        <v>-</v>
      </c>
      <c r="S46" s="3" t="str">
        <f t="shared" si="33"/>
        <v>-</v>
      </c>
      <c r="T46" s="16" t="str">
        <f t="shared" si="34"/>
        <v>-</v>
      </c>
      <c r="U46" s="19" t="str">
        <f t="shared" si="35"/>
        <v>-</v>
      </c>
      <c r="V46" s="3" t="str">
        <f t="shared" si="36"/>
        <v>-</v>
      </c>
      <c r="W46" s="3" t="str">
        <f t="shared" si="37"/>
        <v>-</v>
      </c>
      <c r="Y46" s="3" t="str">
        <f t="shared" si="25"/>
        <v>-</v>
      </c>
      <c r="Z46" s="16" t="str">
        <f t="shared" si="26"/>
        <v>-</v>
      </c>
      <c r="AA46" s="19" t="str">
        <f t="shared" si="27"/>
        <v>-</v>
      </c>
      <c r="AB46" s="3" t="str">
        <f t="shared" si="28"/>
        <v>-</v>
      </c>
    </row>
    <row r="47" spans="1:28" ht="12.75" customHeight="1" x14ac:dyDescent="0.2">
      <c r="A47" s="27" t="s">
        <v>36</v>
      </c>
      <c r="B47" s="47" t="s">
        <v>267</v>
      </c>
      <c r="C47" s="113"/>
      <c r="D47" s="22"/>
      <c r="E47" s="113"/>
      <c r="F47" s="116"/>
      <c r="G47" s="29">
        <f t="shared" si="22"/>
        <v>0</v>
      </c>
      <c r="H47" s="29">
        <f t="shared" si="23"/>
        <v>0</v>
      </c>
      <c r="I47" s="97" t="str">
        <f t="shared" si="24"/>
        <v/>
      </c>
      <c r="J47" s="115"/>
      <c r="K47" s="115"/>
      <c r="L47" s="3" t="str">
        <f t="shared" si="29"/>
        <v>-</v>
      </c>
      <c r="M47" s="97" t="str">
        <f t="shared" si="30"/>
        <v/>
      </c>
      <c r="N47" s="115" t="s">
        <v>105</v>
      </c>
      <c r="O47" s="115" t="s">
        <v>105</v>
      </c>
      <c r="P47" s="3" t="str">
        <f t="shared" si="31"/>
        <v>-</v>
      </c>
      <c r="Q47" s="45"/>
      <c r="R47" s="3" t="str">
        <f t="shared" si="32"/>
        <v>-</v>
      </c>
      <c r="S47" s="3" t="str">
        <f t="shared" si="33"/>
        <v>-</v>
      </c>
      <c r="T47" s="16" t="str">
        <f t="shared" si="34"/>
        <v>-</v>
      </c>
      <c r="U47" s="19" t="str">
        <f t="shared" si="35"/>
        <v>-</v>
      </c>
      <c r="V47" s="3" t="str">
        <f t="shared" si="36"/>
        <v>-</v>
      </c>
      <c r="W47" s="3" t="str">
        <f t="shared" si="37"/>
        <v>-</v>
      </c>
      <c r="Y47" s="3" t="str">
        <f t="shared" si="25"/>
        <v>-</v>
      </c>
      <c r="Z47" s="16" t="str">
        <f t="shared" si="26"/>
        <v>-</v>
      </c>
      <c r="AA47" s="19" t="str">
        <f t="shared" si="27"/>
        <v>-</v>
      </c>
      <c r="AB47" s="3" t="str">
        <f t="shared" si="28"/>
        <v>-</v>
      </c>
    </row>
    <row r="48" spans="1:28" ht="12.75" customHeight="1" x14ac:dyDescent="0.2">
      <c r="A48" s="27" t="s">
        <v>3</v>
      </c>
      <c r="B48" s="249" t="s">
        <v>268</v>
      </c>
      <c r="C48" s="113"/>
      <c r="D48" s="22"/>
      <c r="E48" s="113"/>
      <c r="F48" s="116"/>
      <c r="G48" s="29">
        <f>E48+F48</f>
        <v>0</v>
      </c>
      <c r="H48" s="29">
        <f t="shared" si="23"/>
        <v>0</v>
      </c>
      <c r="I48" s="97" t="str">
        <f t="shared" si="24"/>
        <v/>
      </c>
      <c r="J48" s="115"/>
      <c r="K48" s="115"/>
      <c r="L48" s="3" t="str">
        <f t="shared" si="29"/>
        <v>-</v>
      </c>
      <c r="M48" s="97" t="str">
        <f t="shared" si="30"/>
        <v/>
      </c>
      <c r="N48" s="115" t="s">
        <v>105</v>
      </c>
      <c r="O48" s="115" t="s">
        <v>105</v>
      </c>
      <c r="P48" s="3" t="str">
        <f t="shared" si="31"/>
        <v>-</v>
      </c>
      <c r="Q48" s="45"/>
      <c r="R48" s="3" t="str">
        <f t="shared" si="32"/>
        <v>-</v>
      </c>
      <c r="S48" s="3" t="str">
        <f t="shared" si="33"/>
        <v>-</v>
      </c>
      <c r="T48" s="16" t="str">
        <f t="shared" si="34"/>
        <v>-</v>
      </c>
      <c r="U48" s="19" t="str">
        <f t="shared" si="35"/>
        <v>-</v>
      </c>
      <c r="V48" s="3" t="str">
        <f t="shared" si="36"/>
        <v>-</v>
      </c>
      <c r="W48" s="3" t="str">
        <f t="shared" si="37"/>
        <v>-</v>
      </c>
      <c r="Y48" s="3" t="str">
        <f t="shared" si="25"/>
        <v>-</v>
      </c>
      <c r="Z48" s="16" t="str">
        <f t="shared" si="26"/>
        <v>-</v>
      </c>
      <c r="AA48" s="19" t="str">
        <f t="shared" si="27"/>
        <v>-</v>
      </c>
      <c r="AB48" s="3" t="str">
        <f t="shared" si="28"/>
        <v>-</v>
      </c>
    </row>
    <row r="49" spans="1:28" ht="12.75" customHeight="1" x14ac:dyDescent="0.2">
      <c r="A49" s="27" t="s">
        <v>174</v>
      </c>
      <c r="B49" s="250" t="s">
        <v>269</v>
      </c>
      <c r="C49" s="113"/>
      <c r="D49" s="22"/>
      <c r="E49" s="113"/>
      <c r="F49" s="116"/>
      <c r="G49" s="29">
        <f>E49+F49</f>
        <v>0</v>
      </c>
      <c r="H49" s="29">
        <f t="shared" si="23"/>
        <v>0</v>
      </c>
      <c r="I49" s="97" t="str">
        <f t="shared" si="24"/>
        <v/>
      </c>
      <c r="J49" s="115"/>
      <c r="K49" s="115"/>
      <c r="L49" s="3" t="str">
        <f t="shared" si="29"/>
        <v>-</v>
      </c>
      <c r="M49" s="97" t="str">
        <f t="shared" si="30"/>
        <v/>
      </c>
      <c r="N49" s="115" t="s">
        <v>105</v>
      </c>
      <c r="O49" s="115" t="s">
        <v>105</v>
      </c>
      <c r="P49" s="3" t="str">
        <f t="shared" si="31"/>
        <v>-</v>
      </c>
      <c r="Q49" s="45"/>
      <c r="R49" s="3" t="str">
        <f t="shared" si="32"/>
        <v>-</v>
      </c>
      <c r="S49" s="3" t="str">
        <f t="shared" si="33"/>
        <v>-</v>
      </c>
      <c r="T49" s="16" t="str">
        <f t="shared" si="34"/>
        <v>-</v>
      </c>
      <c r="U49" s="19" t="str">
        <f t="shared" si="35"/>
        <v>-</v>
      </c>
      <c r="V49" s="3" t="str">
        <f t="shared" si="36"/>
        <v>-</v>
      </c>
      <c r="W49" s="3" t="str">
        <f t="shared" si="37"/>
        <v>-</v>
      </c>
      <c r="Y49" s="3" t="str">
        <f t="shared" si="25"/>
        <v>-</v>
      </c>
      <c r="Z49" s="16" t="str">
        <f t="shared" si="26"/>
        <v>-</v>
      </c>
      <c r="AA49" s="19" t="str">
        <f t="shared" si="27"/>
        <v>-</v>
      </c>
      <c r="AB49" s="3" t="str">
        <f t="shared" si="28"/>
        <v>-</v>
      </c>
    </row>
    <row r="50" spans="1:28" ht="12.75" customHeight="1" x14ac:dyDescent="0.2">
      <c r="A50" s="27" t="s">
        <v>37</v>
      </c>
      <c r="B50" s="47" t="s">
        <v>179</v>
      </c>
      <c r="C50" s="113"/>
      <c r="D50" s="22"/>
      <c r="E50" s="113"/>
      <c r="F50" s="116"/>
      <c r="G50" s="29">
        <f t="shared" si="22"/>
        <v>0</v>
      </c>
      <c r="H50" s="29">
        <f t="shared" si="23"/>
        <v>0</v>
      </c>
      <c r="I50" s="97" t="str">
        <f t="shared" si="24"/>
        <v/>
      </c>
      <c r="J50" s="115"/>
      <c r="K50" s="115"/>
      <c r="L50" s="3" t="str">
        <f t="shared" si="29"/>
        <v>-</v>
      </c>
      <c r="M50" s="97" t="str">
        <f t="shared" si="30"/>
        <v/>
      </c>
      <c r="N50" s="115" t="s">
        <v>105</v>
      </c>
      <c r="O50" s="115" t="s">
        <v>105</v>
      </c>
      <c r="P50" s="3" t="str">
        <f t="shared" si="31"/>
        <v>-</v>
      </c>
      <c r="Q50" s="45"/>
      <c r="R50" s="3" t="str">
        <f t="shared" si="32"/>
        <v>-</v>
      </c>
      <c r="S50" s="3" t="str">
        <f t="shared" si="33"/>
        <v>-</v>
      </c>
      <c r="T50" s="16" t="str">
        <f t="shared" si="34"/>
        <v>-</v>
      </c>
      <c r="U50" s="19" t="str">
        <f t="shared" si="35"/>
        <v>-</v>
      </c>
      <c r="V50" s="3" t="str">
        <f t="shared" si="36"/>
        <v>-</v>
      </c>
      <c r="W50" s="3" t="str">
        <f t="shared" si="37"/>
        <v>-</v>
      </c>
      <c r="Y50" s="3" t="str">
        <f t="shared" si="25"/>
        <v>-</v>
      </c>
      <c r="Z50" s="16" t="str">
        <f t="shared" si="26"/>
        <v>-</v>
      </c>
      <c r="AA50" s="19" t="str">
        <f t="shared" si="27"/>
        <v>-</v>
      </c>
      <c r="AB50" s="3" t="str">
        <f t="shared" si="28"/>
        <v>-</v>
      </c>
    </row>
    <row r="51" spans="1:28" ht="12.75" customHeight="1" x14ac:dyDescent="0.2">
      <c r="A51" s="27"/>
      <c r="B51" s="47"/>
      <c r="C51" s="113"/>
      <c r="D51" s="22"/>
      <c r="E51" s="113"/>
      <c r="F51" s="116"/>
      <c r="G51" s="29">
        <f t="shared" si="22"/>
        <v>0</v>
      </c>
      <c r="H51" s="29">
        <f t="shared" si="23"/>
        <v>0</v>
      </c>
      <c r="I51" s="97" t="str">
        <f t="shared" si="24"/>
        <v/>
      </c>
      <c r="J51" s="115"/>
      <c r="K51" s="115"/>
      <c r="L51" s="3" t="str">
        <f t="shared" si="29"/>
        <v>-</v>
      </c>
      <c r="M51" s="97" t="str">
        <f t="shared" si="30"/>
        <v/>
      </c>
      <c r="N51" s="115" t="s">
        <v>105</v>
      </c>
      <c r="O51" s="115" t="s">
        <v>105</v>
      </c>
      <c r="P51" s="3" t="str">
        <f t="shared" si="31"/>
        <v>-</v>
      </c>
      <c r="Q51" s="45"/>
      <c r="R51" s="3" t="str">
        <f t="shared" si="32"/>
        <v>-</v>
      </c>
      <c r="S51" s="3" t="str">
        <f t="shared" si="33"/>
        <v>-</v>
      </c>
      <c r="T51" s="16" t="str">
        <f t="shared" si="34"/>
        <v>-</v>
      </c>
      <c r="U51" s="19" t="str">
        <f t="shared" si="35"/>
        <v>-</v>
      </c>
      <c r="V51" s="3" t="str">
        <f t="shared" si="36"/>
        <v>-</v>
      </c>
      <c r="W51" s="3" t="str">
        <f t="shared" si="37"/>
        <v>-</v>
      </c>
      <c r="Y51" s="3" t="str">
        <f t="shared" si="25"/>
        <v>-</v>
      </c>
      <c r="Z51" s="16" t="str">
        <f t="shared" si="26"/>
        <v>-</v>
      </c>
      <c r="AA51" s="19" t="str">
        <f t="shared" si="27"/>
        <v>-</v>
      </c>
      <c r="AB51" s="3" t="str">
        <f t="shared" si="28"/>
        <v>-</v>
      </c>
    </row>
    <row r="52" spans="1:28" s="21" customFormat="1" ht="12.75" customHeight="1" x14ac:dyDescent="0.2">
      <c r="A52" s="25">
        <v>4</v>
      </c>
      <c r="B52" s="48" t="s">
        <v>175</v>
      </c>
      <c r="C52" s="31">
        <f>ROUND(SUM(C42:C51),0)</f>
        <v>0</v>
      </c>
      <c r="D52" s="46"/>
      <c r="E52" s="31">
        <f>ROUND(SUM(E42:E51),0)</f>
        <v>0</v>
      </c>
      <c r="F52" s="49">
        <f>ROUND(SUM(F42:F51),0)</f>
        <v>0</v>
      </c>
      <c r="G52" s="31">
        <f>ROUND(SUM(G42:G51),0)</f>
        <v>0</v>
      </c>
      <c r="H52" s="31">
        <f>SUM(H42:H51)</f>
        <v>0</v>
      </c>
      <c r="I52" s="97"/>
      <c r="J52" s="26"/>
      <c r="K52" s="26"/>
      <c r="L52" s="26"/>
      <c r="M52" s="97"/>
      <c r="N52" s="26"/>
      <c r="O52" s="26"/>
      <c r="P52" s="26"/>
      <c r="Q52" s="26"/>
      <c r="R52" s="4">
        <f t="shared" ref="R52:W52" si="38">ROUND(SUM(R42:R51),0)</f>
        <v>0</v>
      </c>
      <c r="S52" s="4">
        <f t="shared" si="38"/>
        <v>0</v>
      </c>
      <c r="T52" s="17">
        <f t="shared" si="38"/>
        <v>0</v>
      </c>
      <c r="U52" s="20">
        <f t="shared" si="38"/>
        <v>0</v>
      </c>
      <c r="V52" s="4">
        <f t="shared" si="38"/>
        <v>0</v>
      </c>
      <c r="W52" s="4">
        <f t="shared" si="38"/>
        <v>0</v>
      </c>
      <c r="Y52" s="4">
        <f>ROUND(SUM(Y42:Y51),0)</f>
        <v>0</v>
      </c>
      <c r="Z52" s="17">
        <f>ROUND(SUM(Z42:Z51),0)</f>
        <v>0</v>
      </c>
      <c r="AA52" s="20">
        <f>ROUND(SUM(AA42:AA51),0)</f>
        <v>0</v>
      </c>
      <c r="AB52" s="4">
        <f>ROUND(SUM(AB42:AB51),0)</f>
        <v>0</v>
      </c>
    </row>
    <row r="53" spans="1:28" ht="12.75" customHeight="1" x14ac:dyDescent="0.2">
      <c r="B53" s="1"/>
      <c r="C53" s="22"/>
      <c r="D53" s="22"/>
      <c r="E53" s="22"/>
      <c r="F53" s="32"/>
      <c r="G53" s="23"/>
      <c r="H53" s="23"/>
      <c r="I53" s="97"/>
      <c r="J53" s="7"/>
      <c r="K53" s="7"/>
      <c r="L53" s="7"/>
      <c r="M53" s="97"/>
      <c r="N53" s="7"/>
      <c r="O53" s="7"/>
      <c r="P53" s="7"/>
      <c r="Q53" s="7"/>
      <c r="R53" s="7"/>
      <c r="S53" s="7"/>
      <c r="T53" s="7"/>
      <c r="Y53" s="10"/>
      <c r="Z53" s="10"/>
      <c r="AA53" s="10"/>
      <c r="AB53" s="10"/>
    </row>
    <row r="54" spans="1:28" s="21" customFormat="1" ht="12.75" customHeight="1" x14ac:dyDescent="0.2">
      <c r="A54" s="25">
        <v>5</v>
      </c>
      <c r="B54" s="419" t="s">
        <v>88</v>
      </c>
      <c r="C54" s="420"/>
      <c r="D54" s="420"/>
      <c r="E54" s="420"/>
      <c r="F54" s="420"/>
      <c r="G54" s="420"/>
      <c r="H54" s="421"/>
      <c r="I54" s="97"/>
      <c r="M54" s="97"/>
      <c r="R54" s="2" t="s">
        <v>98</v>
      </c>
      <c r="S54" s="2" t="s">
        <v>99</v>
      </c>
      <c r="T54" s="15" t="s">
        <v>100</v>
      </c>
      <c r="U54" s="18" t="s">
        <v>98</v>
      </c>
      <c r="V54" s="2" t="s">
        <v>99</v>
      </c>
      <c r="W54" s="2" t="s">
        <v>100</v>
      </c>
      <c r="Y54" s="2" t="s">
        <v>105</v>
      </c>
      <c r="Z54" s="15" t="s">
        <v>106</v>
      </c>
      <c r="AA54" s="18" t="s">
        <v>105</v>
      </c>
      <c r="AB54" s="2" t="s">
        <v>106</v>
      </c>
    </row>
    <row r="55" spans="1:28" ht="12.75" customHeight="1" x14ac:dyDescent="0.2">
      <c r="A55" s="27" t="s">
        <v>38</v>
      </c>
      <c r="B55" s="249" t="s">
        <v>356</v>
      </c>
      <c r="C55" s="113"/>
      <c r="D55" s="22"/>
      <c r="E55" s="114"/>
      <c r="F55" s="116"/>
      <c r="G55" s="29">
        <f t="shared" ref="G55:G63" si="39">E55+F55</f>
        <v>0</v>
      </c>
      <c r="H55" s="29">
        <f t="shared" ref="H55:H64" si="40">C55-G55</f>
        <v>0</v>
      </c>
      <c r="I55" s="97" t="str">
        <f t="shared" ref="I55:I64" si="41">IF(AND($C55="",$E55="",$F55=""),"",IF(AND(OR($C55&lt;&gt;"",$G55&lt;&gt;""),OR(J55="",K55="")),"Sélectionnez! -&gt;",""))</f>
        <v/>
      </c>
      <c r="J55" s="115"/>
      <c r="K55" s="115"/>
      <c r="L55" s="3" t="str">
        <f t="shared" ref="L55:L64" si="42">IF(J55=K55,"-", "Changement de répartition")</f>
        <v>-</v>
      </c>
      <c r="M55" s="97" t="str">
        <f t="shared" ref="M55:M64" si="43">IF(AND($C55="",$E55="",$F55=""),"",IF(AND(OR($C55&lt;&gt;"",$G55&lt;&gt;""),OR(N55="",O55="")),"Sélectionnez! -&gt;",""))</f>
        <v/>
      </c>
      <c r="N55" s="115" t="s">
        <v>105</v>
      </c>
      <c r="O55" s="115" t="s">
        <v>105</v>
      </c>
      <c r="P55" s="3" t="str">
        <f t="shared" ref="P55:P64" si="44">IF(N55=O55,"-","Changement d'origine")</f>
        <v>-</v>
      </c>
      <c r="Q55" s="45"/>
      <c r="R55" s="3" t="str">
        <f t="shared" ref="R55:R64" si="45">IF(J55="Interne",C55,"-")</f>
        <v>-</v>
      </c>
      <c r="S55" s="3" t="str">
        <f t="shared" ref="S55:S64" si="46">IF(J55="Apparenté",C55,"-")</f>
        <v>-</v>
      </c>
      <c r="T55" s="16" t="str">
        <f t="shared" ref="T55:T64" si="47">IF(J55="Externe",C55,"-")</f>
        <v>-</v>
      </c>
      <c r="U55" s="19" t="str">
        <f t="shared" ref="U55:U64" si="48">IF(K55="Interne",G55,"-")</f>
        <v>-</v>
      </c>
      <c r="V55" s="3" t="str">
        <f t="shared" ref="V55:V64" si="49">IF(K55="Apparenté",G55,"-")</f>
        <v>-</v>
      </c>
      <c r="W55" s="3" t="str">
        <f t="shared" ref="W55:W64" si="50">IF(K55="Externe",G55,"-")</f>
        <v>-</v>
      </c>
      <c r="Y55" s="3" t="str">
        <f t="shared" ref="Y55:Y64" si="51">IF($N55="Canadien",IF($C55="","-",$C55),"-")</f>
        <v>-</v>
      </c>
      <c r="Z55" s="16" t="str">
        <f t="shared" ref="Z55:Z64" si="52">IF($N55="Non-Canadien",IF($C55="","-",$C55),"-")</f>
        <v>-</v>
      </c>
      <c r="AA55" s="19" t="str">
        <f t="shared" ref="AA55:AA64" si="53">IF($O55="Canadien",IF($G55=0,"-",$G55),"-")</f>
        <v>-</v>
      </c>
      <c r="AB55" s="3" t="str">
        <f t="shared" ref="AB55:AB64" si="54">IF($O55="Non-Canadien",IF($G55=0,"-",$G55),"-")</f>
        <v>-</v>
      </c>
    </row>
    <row r="56" spans="1:28" ht="12.75" customHeight="1" x14ac:dyDescent="0.2">
      <c r="A56" s="27" t="s">
        <v>39</v>
      </c>
      <c r="B56" s="47" t="s">
        <v>272</v>
      </c>
      <c r="C56" s="113"/>
      <c r="D56" s="22"/>
      <c r="E56" s="114"/>
      <c r="F56" s="116"/>
      <c r="G56" s="29">
        <f t="shared" si="39"/>
        <v>0</v>
      </c>
      <c r="H56" s="29">
        <f t="shared" si="40"/>
        <v>0</v>
      </c>
      <c r="I56" s="97" t="str">
        <f t="shared" si="41"/>
        <v/>
      </c>
      <c r="J56" s="115"/>
      <c r="K56" s="115"/>
      <c r="L56" s="3" t="str">
        <f t="shared" si="42"/>
        <v>-</v>
      </c>
      <c r="M56" s="97" t="str">
        <f t="shared" si="43"/>
        <v/>
      </c>
      <c r="N56" s="115" t="s">
        <v>105</v>
      </c>
      <c r="O56" s="115" t="s">
        <v>105</v>
      </c>
      <c r="P56" s="3" t="str">
        <f t="shared" si="44"/>
        <v>-</v>
      </c>
      <c r="Q56" s="45"/>
      <c r="R56" s="3" t="str">
        <f t="shared" si="45"/>
        <v>-</v>
      </c>
      <c r="S56" s="3" t="str">
        <f t="shared" si="46"/>
        <v>-</v>
      </c>
      <c r="T56" s="16" t="str">
        <f t="shared" si="47"/>
        <v>-</v>
      </c>
      <c r="U56" s="19" t="str">
        <f t="shared" si="48"/>
        <v>-</v>
      </c>
      <c r="V56" s="3" t="str">
        <f t="shared" si="49"/>
        <v>-</v>
      </c>
      <c r="W56" s="3" t="str">
        <f t="shared" si="50"/>
        <v>-</v>
      </c>
      <c r="Y56" s="3" t="str">
        <f t="shared" si="51"/>
        <v>-</v>
      </c>
      <c r="Z56" s="16" t="str">
        <f t="shared" si="52"/>
        <v>-</v>
      </c>
      <c r="AA56" s="19" t="str">
        <f t="shared" si="53"/>
        <v>-</v>
      </c>
      <c r="AB56" s="3" t="str">
        <f t="shared" si="54"/>
        <v>-</v>
      </c>
    </row>
    <row r="57" spans="1:28" ht="12.75" customHeight="1" x14ac:dyDescent="0.2">
      <c r="A57" s="27" t="s">
        <v>40</v>
      </c>
      <c r="B57" s="47" t="s">
        <v>270</v>
      </c>
      <c r="C57" s="113"/>
      <c r="D57" s="22"/>
      <c r="E57" s="114"/>
      <c r="F57" s="116"/>
      <c r="G57" s="29">
        <f t="shared" si="39"/>
        <v>0</v>
      </c>
      <c r="H57" s="29">
        <f t="shared" si="40"/>
        <v>0</v>
      </c>
      <c r="I57" s="97" t="str">
        <f t="shared" si="41"/>
        <v/>
      </c>
      <c r="J57" s="115"/>
      <c r="K57" s="115"/>
      <c r="L57" s="3" t="str">
        <f t="shared" si="42"/>
        <v>-</v>
      </c>
      <c r="M57" s="97" t="str">
        <f t="shared" si="43"/>
        <v/>
      </c>
      <c r="N57" s="115" t="s">
        <v>105</v>
      </c>
      <c r="O57" s="115" t="s">
        <v>105</v>
      </c>
      <c r="P57" s="3" t="str">
        <f t="shared" si="44"/>
        <v>-</v>
      </c>
      <c r="Q57" s="45"/>
      <c r="R57" s="3" t="str">
        <f t="shared" si="45"/>
        <v>-</v>
      </c>
      <c r="S57" s="3" t="str">
        <f t="shared" si="46"/>
        <v>-</v>
      </c>
      <c r="T57" s="16" t="str">
        <f t="shared" si="47"/>
        <v>-</v>
      </c>
      <c r="U57" s="19" t="str">
        <f t="shared" si="48"/>
        <v>-</v>
      </c>
      <c r="V57" s="3" t="str">
        <f t="shared" si="49"/>
        <v>-</v>
      </c>
      <c r="W57" s="3" t="str">
        <f t="shared" si="50"/>
        <v>-</v>
      </c>
      <c r="Y57" s="3" t="str">
        <f t="shared" si="51"/>
        <v>-</v>
      </c>
      <c r="Z57" s="16" t="str">
        <f t="shared" si="52"/>
        <v>-</v>
      </c>
      <c r="AA57" s="19" t="str">
        <f t="shared" si="53"/>
        <v>-</v>
      </c>
      <c r="AB57" s="3" t="str">
        <f t="shared" si="54"/>
        <v>-</v>
      </c>
    </row>
    <row r="58" spans="1:28" ht="12.75" customHeight="1" x14ac:dyDescent="0.2">
      <c r="A58" s="27" t="s">
        <v>41</v>
      </c>
      <c r="B58" s="47" t="s">
        <v>271</v>
      </c>
      <c r="C58" s="113"/>
      <c r="D58" s="22"/>
      <c r="E58" s="114"/>
      <c r="F58" s="116"/>
      <c r="G58" s="29">
        <f t="shared" si="39"/>
        <v>0</v>
      </c>
      <c r="H58" s="29">
        <f t="shared" si="40"/>
        <v>0</v>
      </c>
      <c r="I58" s="97" t="str">
        <f t="shared" si="41"/>
        <v/>
      </c>
      <c r="J58" s="115"/>
      <c r="K58" s="115"/>
      <c r="L58" s="3" t="str">
        <f t="shared" si="42"/>
        <v>-</v>
      </c>
      <c r="M58" s="97" t="str">
        <f t="shared" si="43"/>
        <v/>
      </c>
      <c r="N58" s="115" t="s">
        <v>105</v>
      </c>
      <c r="O58" s="115" t="s">
        <v>105</v>
      </c>
      <c r="P58" s="3" t="str">
        <f t="shared" si="44"/>
        <v>-</v>
      </c>
      <c r="Q58" s="45"/>
      <c r="R58" s="3" t="str">
        <f t="shared" si="45"/>
        <v>-</v>
      </c>
      <c r="S58" s="3" t="str">
        <f t="shared" si="46"/>
        <v>-</v>
      </c>
      <c r="T58" s="16" t="str">
        <f t="shared" si="47"/>
        <v>-</v>
      </c>
      <c r="U58" s="19" t="str">
        <f t="shared" si="48"/>
        <v>-</v>
      </c>
      <c r="V58" s="3" t="str">
        <f t="shared" si="49"/>
        <v>-</v>
      </c>
      <c r="W58" s="3" t="str">
        <f t="shared" si="50"/>
        <v>-</v>
      </c>
      <c r="Y58" s="3" t="str">
        <f t="shared" si="51"/>
        <v>-</v>
      </c>
      <c r="Z58" s="16" t="str">
        <f t="shared" si="52"/>
        <v>-</v>
      </c>
      <c r="AA58" s="19" t="str">
        <f t="shared" si="53"/>
        <v>-</v>
      </c>
      <c r="AB58" s="3" t="str">
        <f t="shared" si="54"/>
        <v>-</v>
      </c>
    </row>
    <row r="59" spans="1:28" ht="12.75" customHeight="1" x14ac:dyDescent="0.2">
      <c r="A59" s="27" t="s">
        <v>177</v>
      </c>
      <c r="B59" s="47" t="s">
        <v>178</v>
      </c>
      <c r="C59" s="113"/>
      <c r="D59" s="22"/>
      <c r="E59" s="114"/>
      <c r="F59" s="116"/>
      <c r="G59" s="29">
        <f t="shared" si="39"/>
        <v>0</v>
      </c>
      <c r="H59" s="29">
        <f t="shared" si="40"/>
        <v>0</v>
      </c>
      <c r="I59" s="97" t="str">
        <f t="shared" si="41"/>
        <v/>
      </c>
      <c r="J59" s="115"/>
      <c r="K59" s="115"/>
      <c r="L59" s="3" t="str">
        <f t="shared" si="42"/>
        <v>-</v>
      </c>
      <c r="M59" s="97" t="str">
        <f t="shared" si="43"/>
        <v/>
      </c>
      <c r="N59" s="115" t="s">
        <v>105</v>
      </c>
      <c r="O59" s="115" t="s">
        <v>105</v>
      </c>
      <c r="P59" s="3" t="str">
        <f t="shared" si="44"/>
        <v>-</v>
      </c>
      <c r="Q59" s="45"/>
      <c r="R59" s="3" t="str">
        <f t="shared" si="45"/>
        <v>-</v>
      </c>
      <c r="S59" s="3" t="str">
        <f t="shared" si="46"/>
        <v>-</v>
      </c>
      <c r="T59" s="16" t="str">
        <f t="shared" si="47"/>
        <v>-</v>
      </c>
      <c r="U59" s="19" t="str">
        <f t="shared" si="48"/>
        <v>-</v>
      </c>
      <c r="V59" s="3" t="str">
        <f t="shared" si="49"/>
        <v>-</v>
      </c>
      <c r="W59" s="3" t="str">
        <f t="shared" si="50"/>
        <v>-</v>
      </c>
      <c r="Y59" s="3" t="str">
        <f t="shared" si="51"/>
        <v>-</v>
      </c>
      <c r="Z59" s="16" t="str">
        <f t="shared" si="52"/>
        <v>-</v>
      </c>
      <c r="AA59" s="19" t="str">
        <f t="shared" si="53"/>
        <v>-</v>
      </c>
      <c r="AB59" s="3" t="str">
        <f t="shared" si="54"/>
        <v>-</v>
      </c>
    </row>
    <row r="60" spans="1:28" ht="12.75" customHeight="1" x14ac:dyDescent="0.2">
      <c r="A60" s="27" t="s">
        <v>42</v>
      </c>
      <c r="B60" s="47" t="s">
        <v>273</v>
      </c>
      <c r="C60" s="113"/>
      <c r="D60" s="22"/>
      <c r="E60" s="114"/>
      <c r="F60" s="116"/>
      <c r="G60" s="29">
        <f t="shared" si="39"/>
        <v>0</v>
      </c>
      <c r="H60" s="29">
        <f t="shared" si="40"/>
        <v>0</v>
      </c>
      <c r="I60" s="97" t="str">
        <f t="shared" si="41"/>
        <v/>
      </c>
      <c r="J60" s="115"/>
      <c r="K60" s="115"/>
      <c r="L60" s="3" t="str">
        <f t="shared" si="42"/>
        <v>-</v>
      </c>
      <c r="M60" s="97" t="str">
        <f t="shared" si="43"/>
        <v/>
      </c>
      <c r="N60" s="115" t="s">
        <v>105</v>
      </c>
      <c r="O60" s="115" t="s">
        <v>105</v>
      </c>
      <c r="P60" s="3" t="str">
        <f t="shared" si="44"/>
        <v>-</v>
      </c>
      <c r="Q60" s="45"/>
      <c r="R60" s="3" t="str">
        <f t="shared" si="45"/>
        <v>-</v>
      </c>
      <c r="S60" s="3" t="str">
        <f t="shared" si="46"/>
        <v>-</v>
      </c>
      <c r="T60" s="16" t="str">
        <f t="shared" si="47"/>
        <v>-</v>
      </c>
      <c r="U60" s="19" t="str">
        <f t="shared" si="48"/>
        <v>-</v>
      </c>
      <c r="V60" s="3" t="str">
        <f t="shared" si="49"/>
        <v>-</v>
      </c>
      <c r="W60" s="3" t="str">
        <f t="shared" si="50"/>
        <v>-</v>
      </c>
      <c r="Y60" s="3" t="str">
        <f t="shared" si="51"/>
        <v>-</v>
      </c>
      <c r="Z60" s="16" t="str">
        <f t="shared" si="52"/>
        <v>-</v>
      </c>
      <c r="AA60" s="19" t="str">
        <f t="shared" si="53"/>
        <v>-</v>
      </c>
      <c r="AB60" s="3" t="str">
        <f t="shared" si="54"/>
        <v>-</v>
      </c>
    </row>
    <row r="61" spans="1:28" ht="12.75" customHeight="1" x14ac:dyDescent="0.2">
      <c r="A61" s="27" t="s">
        <v>43</v>
      </c>
      <c r="B61" s="47" t="s">
        <v>274</v>
      </c>
      <c r="C61" s="113"/>
      <c r="D61" s="22"/>
      <c r="E61" s="114"/>
      <c r="F61" s="116"/>
      <c r="G61" s="29">
        <f t="shared" si="39"/>
        <v>0</v>
      </c>
      <c r="H61" s="29">
        <f t="shared" si="40"/>
        <v>0</v>
      </c>
      <c r="I61" s="97" t="str">
        <f t="shared" si="41"/>
        <v/>
      </c>
      <c r="J61" s="115"/>
      <c r="K61" s="115"/>
      <c r="L61" s="3" t="str">
        <f t="shared" si="42"/>
        <v>-</v>
      </c>
      <c r="M61" s="97" t="str">
        <f t="shared" si="43"/>
        <v/>
      </c>
      <c r="N61" s="115" t="s">
        <v>105</v>
      </c>
      <c r="O61" s="115" t="s">
        <v>105</v>
      </c>
      <c r="P61" s="3" t="str">
        <f t="shared" si="44"/>
        <v>-</v>
      </c>
      <c r="Q61" s="45"/>
      <c r="R61" s="3" t="str">
        <f t="shared" si="45"/>
        <v>-</v>
      </c>
      <c r="S61" s="3" t="str">
        <f t="shared" si="46"/>
        <v>-</v>
      </c>
      <c r="T61" s="16" t="str">
        <f t="shared" si="47"/>
        <v>-</v>
      </c>
      <c r="U61" s="19" t="str">
        <f t="shared" si="48"/>
        <v>-</v>
      </c>
      <c r="V61" s="3" t="str">
        <f t="shared" si="49"/>
        <v>-</v>
      </c>
      <c r="W61" s="3" t="str">
        <f t="shared" si="50"/>
        <v>-</v>
      </c>
      <c r="Y61" s="3" t="str">
        <f t="shared" si="51"/>
        <v>-</v>
      </c>
      <c r="Z61" s="16" t="str">
        <f t="shared" si="52"/>
        <v>-</v>
      </c>
      <c r="AA61" s="19" t="str">
        <f t="shared" si="53"/>
        <v>-</v>
      </c>
      <c r="AB61" s="3" t="str">
        <f t="shared" si="54"/>
        <v>-</v>
      </c>
    </row>
    <row r="62" spans="1:28" ht="12.75" customHeight="1" x14ac:dyDescent="0.2">
      <c r="A62" s="27" t="s">
        <v>44</v>
      </c>
      <c r="B62" s="47" t="s">
        <v>277</v>
      </c>
      <c r="C62" s="113"/>
      <c r="D62" s="22"/>
      <c r="E62" s="114"/>
      <c r="F62" s="116"/>
      <c r="G62" s="29">
        <f t="shared" si="39"/>
        <v>0</v>
      </c>
      <c r="H62" s="29">
        <f t="shared" si="40"/>
        <v>0</v>
      </c>
      <c r="I62" s="97" t="str">
        <f t="shared" si="41"/>
        <v/>
      </c>
      <c r="J62" s="115"/>
      <c r="K62" s="115"/>
      <c r="L62" s="3" t="str">
        <f t="shared" si="42"/>
        <v>-</v>
      </c>
      <c r="M62" s="97" t="str">
        <f t="shared" si="43"/>
        <v/>
      </c>
      <c r="N62" s="115" t="s">
        <v>105</v>
      </c>
      <c r="O62" s="115" t="s">
        <v>105</v>
      </c>
      <c r="P62" s="3" t="str">
        <f t="shared" si="44"/>
        <v>-</v>
      </c>
      <c r="Q62" s="45"/>
      <c r="R62" s="3" t="str">
        <f t="shared" si="45"/>
        <v>-</v>
      </c>
      <c r="S62" s="3" t="str">
        <f t="shared" si="46"/>
        <v>-</v>
      </c>
      <c r="T62" s="16" t="str">
        <f t="shared" si="47"/>
        <v>-</v>
      </c>
      <c r="U62" s="19" t="str">
        <f t="shared" si="48"/>
        <v>-</v>
      </c>
      <c r="V62" s="3" t="str">
        <f t="shared" si="49"/>
        <v>-</v>
      </c>
      <c r="W62" s="3" t="str">
        <f t="shared" si="50"/>
        <v>-</v>
      </c>
      <c r="Y62" s="3" t="str">
        <f t="shared" si="51"/>
        <v>-</v>
      </c>
      <c r="Z62" s="16" t="str">
        <f t="shared" si="52"/>
        <v>-</v>
      </c>
      <c r="AA62" s="19" t="str">
        <f t="shared" si="53"/>
        <v>-</v>
      </c>
      <c r="AB62" s="3" t="str">
        <f t="shared" si="54"/>
        <v>-</v>
      </c>
    </row>
    <row r="63" spans="1:28" ht="12.75" customHeight="1" x14ac:dyDescent="0.2">
      <c r="A63" s="27" t="s">
        <v>45</v>
      </c>
      <c r="B63" s="47" t="s">
        <v>179</v>
      </c>
      <c r="C63" s="113"/>
      <c r="D63" s="22"/>
      <c r="E63" s="114"/>
      <c r="F63" s="116"/>
      <c r="G63" s="29">
        <f t="shared" si="39"/>
        <v>0</v>
      </c>
      <c r="H63" s="29">
        <f t="shared" si="40"/>
        <v>0</v>
      </c>
      <c r="I63" s="97" t="str">
        <f t="shared" si="41"/>
        <v/>
      </c>
      <c r="J63" s="115"/>
      <c r="K63" s="115"/>
      <c r="L63" s="3" t="str">
        <f t="shared" si="42"/>
        <v>-</v>
      </c>
      <c r="M63" s="97" t="str">
        <f t="shared" si="43"/>
        <v/>
      </c>
      <c r="N63" s="115" t="s">
        <v>105</v>
      </c>
      <c r="O63" s="115" t="s">
        <v>105</v>
      </c>
      <c r="P63" s="3" t="str">
        <f t="shared" si="44"/>
        <v>-</v>
      </c>
      <c r="Q63" s="45"/>
      <c r="R63" s="3" t="str">
        <f t="shared" si="45"/>
        <v>-</v>
      </c>
      <c r="S63" s="3" t="str">
        <f t="shared" si="46"/>
        <v>-</v>
      </c>
      <c r="T63" s="16" t="str">
        <f t="shared" si="47"/>
        <v>-</v>
      </c>
      <c r="U63" s="19" t="str">
        <f t="shared" si="48"/>
        <v>-</v>
      </c>
      <c r="V63" s="3" t="str">
        <f t="shared" si="49"/>
        <v>-</v>
      </c>
      <c r="W63" s="3" t="str">
        <f t="shared" si="50"/>
        <v>-</v>
      </c>
      <c r="Y63" s="3" t="str">
        <f t="shared" si="51"/>
        <v>-</v>
      </c>
      <c r="Z63" s="16" t="str">
        <f t="shared" si="52"/>
        <v>-</v>
      </c>
      <c r="AA63" s="19" t="str">
        <f t="shared" si="53"/>
        <v>-</v>
      </c>
      <c r="AB63" s="3" t="str">
        <f t="shared" si="54"/>
        <v>-</v>
      </c>
    </row>
    <row r="64" spans="1:28" ht="12.75" customHeight="1" x14ac:dyDescent="0.2">
      <c r="A64" s="27"/>
      <c r="B64" s="47"/>
      <c r="C64" s="113"/>
      <c r="D64" s="22"/>
      <c r="E64" s="114"/>
      <c r="F64" s="116"/>
      <c r="G64" s="29">
        <f>E64+F64</f>
        <v>0</v>
      </c>
      <c r="H64" s="29">
        <f t="shared" si="40"/>
        <v>0</v>
      </c>
      <c r="I64" s="97" t="str">
        <f t="shared" si="41"/>
        <v/>
      </c>
      <c r="J64" s="115"/>
      <c r="K64" s="115"/>
      <c r="L64" s="3" t="str">
        <f t="shared" si="42"/>
        <v>-</v>
      </c>
      <c r="M64" s="97" t="str">
        <f t="shared" si="43"/>
        <v/>
      </c>
      <c r="N64" s="115" t="s">
        <v>105</v>
      </c>
      <c r="O64" s="115" t="s">
        <v>105</v>
      </c>
      <c r="P64" s="3" t="str">
        <f t="shared" si="44"/>
        <v>-</v>
      </c>
      <c r="Q64" s="45"/>
      <c r="R64" s="3" t="str">
        <f t="shared" si="45"/>
        <v>-</v>
      </c>
      <c r="S64" s="3" t="str">
        <f t="shared" si="46"/>
        <v>-</v>
      </c>
      <c r="T64" s="16" t="str">
        <f t="shared" si="47"/>
        <v>-</v>
      </c>
      <c r="U64" s="19" t="str">
        <f t="shared" si="48"/>
        <v>-</v>
      </c>
      <c r="V64" s="3" t="str">
        <f t="shared" si="49"/>
        <v>-</v>
      </c>
      <c r="W64" s="3" t="str">
        <f t="shared" si="50"/>
        <v>-</v>
      </c>
      <c r="Y64" s="3" t="str">
        <f t="shared" si="51"/>
        <v>-</v>
      </c>
      <c r="Z64" s="16" t="str">
        <f t="shared" si="52"/>
        <v>-</v>
      </c>
      <c r="AA64" s="19" t="str">
        <f t="shared" si="53"/>
        <v>-</v>
      </c>
      <c r="AB64" s="3" t="str">
        <f t="shared" si="54"/>
        <v>-</v>
      </c>
    </row>
    <row r="65" spans="1:28" s="21" customFormat="1" ht="12.75" customHeight="1" x14ac:dyDescent="0.2">
      <c r="A65" s="25">
        <v>5</v>
      </c>
      <c r="B65" s="48" t="s">
        <v>116</v>
      </c>
      <c r="C65" s="31">
        <f>ROUND(SUM(C55:C64),0)</f>
        <v>0</v>
      </c>
      <c r="D65" s="46"/>
      <c r="E65" s="31">
        <f>ROUND(SUM(E55:E64),0)</f>
        <v>0</v>
      </c>
      <c r="F65" s="49">
        <f>ROUND(SUM(F55:F64),0)</f>
        <v>0</v>
      </c>
      <c r="G65" s="31">
        <f>ROUND(SUM(G55:G64),0)</f>
        <v>0</v>
      </c>
      <c r="H65" s="31">
        <f>SUM(H55:H64)</f>
        <v>0</v>
      </c>
      <c r="I65" s="97"/>
      <c r="M65" s="97"/>
      <c r="R65" s="4">
        <f t="shared" ref="R65:W65" si="55">ROUND(SUM(R55:R64),0)</f>
        <v>0</v>
      </c>
      <c r="S65" s="4">
        <f t="shared" si="55"/>
        <v>0</v>
      </c>
      <c r="T65" s="17">
        <f t="shared" si="55"/>
        <v>0</v>
      </c>
      <c r="U65" s="20">
        <f t="shared" si="55"/>
        <v>0</v>
      </c>
      <c r="V65" s="4">
        <f t="shared" si="55"/>
        <v>0</v>
      </c>
      <c r="W65" s="4">
        <f t="shared" si="55"/>
        <v>0</v>
      </c>
      <c r="Y65" s="4">
        <f>ROUND(SUM(Y55:Y64),0)</f>
        <v>0</v>
      </c>
      <c r="Z65" s="17">
        <f>ROUND(SUM(Z55:Z64),0)</f>
        <v>0</v>
      </c>
      <c r="AA65" s="20">
        <f>ROUND(SUM(AA55:AA64),0)</f>
        <v>0</v>
      </c>
      <c r="AB65" s="4">
        <f>ROUND(SUM(AB55:AB64),0)</f>
        <v>0</v>
      </c>
    </row>
    <row r="66" spans="1:28" ht="12.75" customHeight="1" x14ac:dyDescent="0.2">
      <c r="B66" s="1"/>
      <c r="C66" s="22"/>
      <c r="D66" s="22"/>
      <c r="E66" s="32"/>
      <c r="F66" s="32"/>
      <c r="G66" s="23"/>
      <c r="H66" s="23"/>
      <c r="I66" s="97"/>
      <c r="M66" s="97"/>
    </row>
    <row r="67" spans="1:28" s="21" customFormat="1" ht="12.75" customHeight="1" x14ac:dyDescent="0.2">
      <c r="A67" s="25">
        <v>6</v>
      </c>
      <c r="B67" s="419" t="s">
        <v>89</v>
      </c>
      <c r="C67" s="420"/>
      <c r="D67" s="420"/>
      <c r="E67" s="420"/>
      <c r="F67" s="420"/>
      <c r="G67" s="420"/>
      <c r="H67" s="421"/>
      <c r="I67" s="97"/>
      <c r="M67" s="97"/>
      <c r="R67" s="2" t="s">
        <v>98</v>
      </c>
      <c r="S67" s="2" t="s">
        <v>99</v>
      </c>
      <c r="T67" s="15" t="s">
        <v>100</v>
      </c>
      <c r="U67" s="18" t="s">
        <v>98</v>
      </c>
      <c r="V67" s="2" t="s">
        <v>99</v>
      </c>
      <c r="W67" s="2" t="s">
        <v>100</v>
      </c>
      <c r="Y67" s="2" t="s">
        <v>105</v>
      </c>
      <c r="Z67" s="15" t="s">
        <v>106</v>
      </c>
      <c r="AA67" s="18" t="s">
        <v>105</v>
      </c>
      <c r="AB67" s="2" t="s">
        <v>106</v>
      </c>
    </row>
    <row r="68" spans="1:28" ht="12.75" customHeight="1" x14ac:dyDescent="0.2">
      <c r="A68" s="27" t="s">
        <v>46</v>
      </c>
      <c r="B68" s="249" t="s">
        <v>275</v>
      </c>
      <c r="C68" s="113"/>
      <c r="D68" s="22"/>
      <c r="E68" s="114"/>
      <c r="F68" s="116"/>
      <c r="G68" s="29">
        <f t="shared" ref="G68:G74" si="56">E68+F68</f>
        <v>0</v>
      </c>
      <c r="H68" s="29">
        <f t="shared" ref="H68:H74" si="57">C68-G68</f>
        <v>0</v>
      </c>
      <c r="I68" s="97" t="str">
        <f t="shared" ref="I68:I74" si="58">IF(AND($C68="",$E68="",$F68=""),"",IF(AND(OR($C68&lt;&gt;"",$G68&lt;&gt;""),OR(J68="",K68="")),"Sélectionnez! -&gt;",""))</f>
        <v/>
      </c>
      <c r="J68" s="115"/>
      <c r="K68" s="115"/>
      <c r="L68" s="3" t="str">
        <f t="shared" ref="L68:L74" si="59">IF(J68=K68,"-", "Changement de répartition")</f>
        <v>-</v>
      </c>
      <c r="M68" s="97" t="str">
        <f t="shared" ref="M68:M74" si="60">IF(AND($C68="",$E68="",$F68=""),"",IF(AND(OR($C68&lt;&gt;"",$G68&lt;&gt;""),OR(N68="",O68="")),"Sélectionnez! -&gt;",""))</f>
        <v/>
      </c>
      <c r="N68" s="115" t="s">
        <v>105</v>
      </c>
      <c r="O68" s="115" t="s">
        <v>105</v>
      </c>
      <c r="P68" s="3" t="str">
        <f t="shared" ref="P68:P74" si="61">IF(N68=O68,"-","Changement d'origine")</f>
        <v>-</v>
      </c>
      <c r="Q68" s="45"/>
      <c r="R68" s="3" t="str">
        <f t="shared" ref="R68:R74" si="62">IF(J68="Interne",C68,"-")</f>
        <v>-</v>
      </c>
      <c r="S68" s="3" t="str">
        <f t="shared" ref="S68:S74" si="63">IF(J68="Apparenté",C68,"-")</f>
        <v>-</v>
      </c>
      <c r="T68" s="16" t="str">
        <f t="shared" ref="T68:T74" si="64">IF(J68="Externe",C68,"-")</f>
        <v>-</v>
      </c>
      <c r="U68" s="19" t="str">
        <f t="shared" ref="U68:U74" si="65">IF(K68="Interne",G68,"-")</f>
        <v>-</v>
      </c>
      <c r="V68" s="3" t="str">
        <f t="shared" ref="V68:V74" si="66">IF(K68="Apparenté",G68,"-")</f>
        <v>-</v>
      </c>
      <c r="W68" s="3" t="str">
        <f t="shared" ref="W68:W74" si="67">IF(K68="Externe",G68,"-")</f>
        <v>-</v>
      </c>
      <c r="Y68" s="3" t="str">
        <f t="shared" ref="Y68:Y74" si="68">IF($N68="Canadien",IF($C68="","-",$C68),"-")</f>
        <v>-</v>
      </c>
      <c r="Z68" s="16" t="str">
        <f t="shared" ref="Z68:Z74" si="69">IF($N68="Non-Canadien",IF($C68="","-",$C68),"-")</f>
        <v>-</v>
      </c>
      <c r="AA68" s="19" t="str">
        <f t="shared" ref="AA68:AA74" si="70">IF($O68="Canadien",IF($G68=0,"-",$G68),"-")</f>
        <v>-</v>
      </c>
      <c r="AB68" s="3" t="str">
        <f t="shared" ref="AB68:AB74" si="71">IF($O68="Non-Canadien",IF($G68=0,"-",$G68),"-")</f>
        <v>-</v>
      </c>
    </row>
    <row r="69" spans="1:28" ht="12.75" customHeight="1" x14ac:dyDescent="0.2">
      <c r="A69" s="27" t="s">
        <v>47</v>
      </c>
      <c r="B69" s="47" t="s">
        <v>118</v>
      </c>
      <c r="C69" s="113"/>
      <c r="D69" s="22"/>
      <c r="E69" s="114"/>
      <c r="F69" s="116"/>
      <c r="G69" s="29">
        <f t="shared" si="56"/>
        <v>0</v>
      </c>
      <c r="H69" s="29">
        <f t="shared" si="57"/>
        <v>0</v>
      </c>
      <c r="I69" s="97" t="str">
        <f t="shared" si="58"/>
        <v/>
      </c>
      <c r="J69" s="115"/>
      <c r="K69" s="115"/>
      <c r="L69" s="3" t="str">
        <f t="shared" si="59"/>
        <v>-</v>
      </c>
      <c r="M69" s="97" t="str">
        <f t="shared" si="60"/>
        <v/>
      </c>
      <c r="N69" s="115" t="s">
        <v>105</v>
      </c>
      <c r="O69" s="115" t="s">
        <v>105</v>
      </c>
      <c r="P69" s="3" t="str">
        <f t="shared" si="61"/>
        <v>-</v>
      </c>
      <c r="Q69" s="45"/>
      <c r="R69" s="3" t="str">
        <f t="shared" si="62"/>
        <v>-</v>
      </c>
      <c r="S69" s="3" t="str">
        <f t="shared" si="63"/>
        <v>-</v>
      </c>
      <c r="T69" s="16" t="str">
        <f t="shared" si="64"/>
        <v>-</v>
      </c>
      <c r="U69" s="19" t="str">
        <f t="shared" si="65"/>
        <v>-</v>
      </c>
      <c r="V69" s="3" t="str">
        <f t="shared" si="66"/>
        <v>-</v>
      </c>
      <c r="W69" s="3" t="str">
        <f t="shared" si="67"/>
        <v>-</v>
      </c>
      <c r="Y69" s="3" t="str">
        <f t="shared" si="68"/>
        <v>-</v>
      </c>
      <c r="Z69" s="16" t="str">
        <f t="shared" si="69"/>
        <v>-</v>
      </c>
      <c r="AA69" s="19" t="str">
        <f t="shared" si="70"/>
        <v>-</v>
      </c>
      <c r="AB69" s="3" t="str">
        <f t="shared" si="71"/>
        <v>-</v>
      </c>
    </row>
    <row r="70" spans="1:28" ht="12.75" customHeight="1" x14ac:dyDescent="0.2">
      <c r="A70" s="27" t="s">
        <v>48</v>
      </c>
      <c r="B70" s="47" t="s">
        <v>119</v>
      </c>
      <c r="C70" s="113"/>
      <c r="D70" s="22"/>
      <c r="E70" s="114"/>
      <c r="F70" s="116"/>
      <c r="G70" s="29">
        <f t="shared" si="56"/>
        <v>0</v>
      </c>
      <c r="H70" s="29">
        <f t="shared" si="57"/>
        <v>0</v>
      </c>
      <c r="I70" s="97" t="str">
        <f t="shared" si="58"/>
        <v/>
      </c>
      <c r="J70" s="115"/>
      <c r="K70" s="115"/>
      <c r="L70" s="3" t="str">
        <f t="shared" si="59"/>
        <v>-</v>
      </c>
      <c r="M70" s="97" t="str">
        <f t="shared" si="60"/>
        <v/>
      </c>
      <c r="N70" s="115" t="s">
        <v>105</v>
      </c>
      <c r="O70" s="115" t="s">
        <v>105</v>
      </c>
      <c r="P70" s="3" t="str">
        <f t="shared" si="61"/>
        <v>-</v>
      </c>
      <c r="Q70" s="45"/>
      <c r="R70" s="3" t="str">
        <f t="shared" si="62"/>
        <v>-</v>
      </c>
      <c r="S70" s="3" t="str">
        <f t="shared" si="63"/>
        <v>-</v>
      </c>
      <c r="T70" s="16" t="str">
        <f t="shared" si="64"/>
        <v>-</v>
      </c>
      <c r="U70" s="19" t="str">
        <f t="shared" si="65"/>
        <v>-</v>
      </c>
      <c r="V70" s="3" t="str">
        <f t="shared" si="66"/>
        <v>-</v>
      </c>
      <c r="W70" s="3" t="str">
        <f t="shared" si="67"/>
        <v>-</v>
      </c>
      <c r="Y70" s="3" t="str">
        <f t="shared" si="68"/>
        <v>-</v>
      </c>
      <c r="Z70" s="16" t="str">
        <f t="shared" si="69"/>
        <v>-</v>
      </c>
      <c r="AA70" s="19" t="str">
        <f t="shared" si="70"/>
        <v>-</v>
      </c>
      <c r="AB70" s="3" t="str">
        <f t="shared" si="71"/>
        <v>-</v>
      </c>
    </row>
    <row r="71" spans="1:28" ht="12.75" customHeight="1" x14ac:dyDescent="0.2">
      <c r="A71" s="27" t="s">
        <v>49</v>
      </c>
      <c r="B71" s="47" t="s">
        <v>276</v>
      </c>
      <c r="C71" s="113"/>
      <c r="D71" s="22"/>
      <c r="E71" s="114"/>
      <c r="F71" s="116"/>
      <c r="G71" s="29">
        <f t="shared" si="56"/>
        <v>0</v>
      </c>
      <c r="H71" s="29">
        <f t="shared" si="57"/>
        <v>0</v>
      </c>
      <c r="I71" s="97" t="str">
        <f t="shared" si="58"/>
        <v/>
      </c>
      <c r="J71" s="115"/>
      <c r="K71" s="115"/>
      <c r="L71" s="3" t="str">
        <f t="shared" si="59"/>
        <v>-</v>
      </c>
      <c r="M71" s="97" t="str">
        <f t="shared" si="60"/>
        <v/>
      </c>
      <c r="N71" s="115" t="s">
        <v>105</v>
      </c>
      <c r="O71" s="115" t="s">
        <v>105</v>
      </c>
      <c r="P71" s="3" t="str">
        <f t="shared" si="61"/>
        <v>-</v>
      </c>
      <c r="Q71" s="45"/>
      <c r="R71" s="3" t="str">
        <f t="shared" si="62"/>
        <v>-</v>
      </c>
      <c r="S71" s="3" t="str">
        <f t="shared" si="63"/>
        <v>-</v>
      </c>
      <c r="T71" s="16" t="str">
        <f t="shared" si="64"/>
        <v>-</v>
      </c>
      <c r="U71" s="19" t="str">
        <f t="shared" si="65"/>
        <v>-</v>
      </c>
      <c r="V71" s="3" t="str">
        <f t="shared" si="66"/>
        <v>-</v>
      </c>
      <c r="W71" s="3" t="str">
        <f t="shared" si="67"/>
        <v>-</v>
      </c>
      <c r="Y71" s="3" t="str">
        <f t="shared" si="68"/>
        <v>-</v>
      </c>
      <c r="Z71" s="16" t="str">
        <f t="shared" si="69"/>
        <v>-</v>
      </c>
      <c r="AA71" s="19" t="str">
        <f t="shared" si="70"/>
        <v>-</v>
      </c>
      <c r="AB71" s="3" t="str">
        <f t="shared" si="71"/>
        <v>-</v>
      </c>
    </row>
    <row r="72" spans="1:28" ht="12.75" customHeight="1" x14ac:dyDescent="0.2">
      <c r="A72" s="27" t="s">
        <v>180</v>
      </c>
      <c r="B72" s="47" t="s">
        <v>120</v>
      </c>
      <c r="C72" s="113"/>
      <c r="D72" s="22"/>
      <c r="E72" s="114"/>
      <c r="F72" s="116"/>
      <c r="G72" s="29">
        <f t="shared" si="56"/>
        <v>0</v>
      </c>
      <c r="H72" s="29">
        <f t="shared" si="57"/>
        <v>0</v>
      </c>
      <c r="I72" s="97" t="str">
        <f t="shared" si="58"/>
        <v/>
      </c>
      <c r="J72" s="115"/>
      <c r="K72" s="115"/>
      <c r="L72" s="3" t="str">
        <f t="shared" si="59"/>
        <v>-</v>
      </c>
      <c r="M72" s="97" t="str">
        <f t="shared" si="60"/>
        <v/>
      </c>
      <c r="N72" s="115" t="s">
        <v>105</v>
      </c>
      <c r="O72" s="115" t="s">
        <v>105</v>
      </c>
      <c r="P72" s="3" t="str">
        <f t="shared" si="61"/>
        <v>-</v>
      </c>
      <c r="Q72" s="45"/>
      <c r="R72" s="3" t="str">
        <f t="shared" si="62"/>
        <v>-</v>
      </c>
      <c r="S72" s="3" t="str">
        <f t="shared" si="63"/>
        <v>-</v>
      </c>
      <c r="T72" s="16" t="str">
        <f t="shared" si="64"/>
        <v>-</v>
      </c>
      <c r="U72" s="19" t="str">
        <f t="shared" si="65"/>
        <v>-</v>
      </c>
      <c r="V72" s="3" t="str">
        <f t="shared" si="66"/>
        <v>-</v>
      </c>
      <c r="W72" s="3" t="str">
        <f t="shared" si="67"/>
        <v>-</v>
      </c>
      <c r="Y72" s="3" t="str">
        <f t="shared" si="68"/>
        <v>-</v>
      </c>
      <c r="Z72" s="16" t="str">
        <f t="shared" si="69"/>
        <v>-</v>
      </c>
      <c r="AA72" s="19" t="str">
        <f t="shared" si="70"/>
        <v>-</v>
      </c>
      <c r="AB72" s="3" t="str">
        <f t="shared" si="71"/>
        <v>-</v>
      </c>
    </row>
    <row r="73" spans="1:28" ht="12.75" customHeight="1" x14ac:dyDescent="0.2">
      <c r="A73" s="27" t="s">
        <v>50</v>
      </c>
      <c r="B73" s="47" t="s">
        <v>179</v>
      </c>
      <c r="C73" s="113"/>
      <c r="D73" s="22"/>
      <c r="E73" s="114"/>
      <c r="F73" s="116"/>
      <c r="G73" s="29">
        <f t="shared" si="56"/>
        <v>0</v>
      </c>
      <c r="H73" s="29">
        <f t="shared" si="57"/>
        <v>0</v>
      </c>
      <c r="I73" s="97" t="str">
        <f t="shared" si="58"/>
        <v/>
      </c>
      <c r="J73" s="115"/>
      <c r="K73" s="115"/>
      <c r="L73" s="3" t="str">
        <f t="shared" si="59"/>
        <v>-</v>
      </c>
      <c r="M73" s="97" t="str">
        <f t="shared" si="60"/>
        <v/>
      </c>
      <c r="N73" s="115" t="s">
        <v>105</v>
      </c>
      <c r="O73" s="115" t="s">
        <v>105</v>
      </c>
      <c r="P73" s="3" t="str">
        <f t="shared" si="61"/>
        <v>-</v>
      </c>
      <c r="Q73" s="45"/>
      <c r="R73" s="3" t="str">
        <f t="shared" si="62"/>
        <v>-</v>
      </c>
      <c r="S73" s="3" t="str">
        <f t="shared" si="63"/>
        <v>-</v>
      </c>
      <c r="T73" s="16" t="str">
        <f t="shared" si="64"/>
        <v>-</v>
      </c>
      <c r="U73" s="19" t="str">
        <f t="shared" si="65"/>
        <v>-</v>
      </c>
      <c r="V73" s="3" t="str">
        <f t="shared" si="66"/>
        <v>-</v>
      </c>
      <c r="W73" s="3" t="str">
        <f t="shared" si="67"/>
        <v>-</v>
      </c>
      <c r="Y73" s="3" t="str">
        <f t="shared" si="68"/>
        <v>-</v>
      </c>
      <c r="Z73" s="16" t="str">
        <f t="shared" si="69"/>
        <v>-</v>
      </c>
      <c r="AA73" s="19" t="str">
        <f t="shared" si="70"/>
        <v>-</v>
      </c>
      <c r="AB73" s="3" t="str">
        <f t="shared" si="71"/>
        <v>-</v>
      </c>
    </row>
    <row r="74" spans="1:28" ht="12.75" customHeight="1" x14ac:dyDescent="0.2">
      <c r="A74" s="27"/>
      <c r="B74" s="47"/>
      <c r="C74" s="113"/>
      <c r="D74" s="22"/>
      <c r="E74" s="114"/>
      <c r="F74" s="116"/>
      <c r="G74" s="29">
        <f t="shared" si="56"/>
        <v>0</v>
      </c>
      <c r="H74" s="29">
        <f t="shared" si="57"/>
        <v>0</v>
      </c>
      <c r="I74" s="97" t="str">
        <f t="shared" si="58"/>
        <v/>
      </c>
      <c r="J74" s="115"/>
      <c r="K74" s="115"/>
      <c r="L74" s="3" t="str">
        <f t="shared" si="59"/>
        <v>-</v>
      </c>
      <c r="M74" s="97" t="str">
        <f t="shared" si="60"/>
        <v/>
      </c>
      <c r="N74" s="115" t="s">
        <v>105</v>
      </c>
      <c r="O74" s="115" t="s">
        <v>105</v>
      </c>
      <c r="P74" s="3" t="str">
        <f t="shared" si="61"/>
        <v>-</v>
      </c>
      <c r="Q74" s="45"/>
      <c r="R74" s="3" t="str">
        <f t="shared" si="62"/>
        <v>-</v>
      </c>
      <c r="S74" s="3" t="str">
        <f t="shared" si="63"/>
        <v>-</v>
      </c>
      <c r="T74" s="16" t="str">
        <f t="shared" si="64"/>
        <v>-</v>
      </c>
      <c r="U74" s="19" t="str">
        <f t="shared" si="65"/>
        <v>-</v>
      </c>
      <c r="V74" s="3" t="str">
        <f t="shared" si="66"/>
        <v>-</v>
      </c>
      <c r="W74" s="3" t="str">
        <f t="shared" si="67"/>
        <v>-</v>
      </c>
      <c r="Y74" s="3" t="str">
        <f t="shared" si="68"/>
        <v>-</v>
      </c>
      <c r="Z74" s="16" t="str">
        <f t="shared" si="69"/>
        <v>-</v>
      </c>
      <c r="AA74" s="19" t="str">
        <f t="shared" si="70"/>
        <v>-</v>
      </c>
      <c r="AB74" s="3" t="str">
        <f t="shared" si="71"/>
        <v>-</v>
      </c>
    </row>
    <row r="75" spans="1:28" s="21" customFormat="1" ht="12.75" customHeight="1" x14ac:dyDescent="0.2">
      <c r="A75" s="25">
        <v>6</v>
      </c>
      <c r="B75" s="48" t="s">
        <v>117</v>
      </c>
      <c r="C75" s="31">
        <f>ROUND(SUM(C68:C74),0)</f>
        <v>0</v>
      </c>
      <c r="D75" s="46"/>
      <c r="E75" s="31">
        <f>ROUND(SUM(E68:E74),0)</f>
        <v>0</v>
      </c>
      <c r="F75" s="49">
        <f>ROUND(SUM(F68:F74),0)</f>
        <v>0</v>
      </c>
      <c r="G75" s="31">
        <f>ROUND(SUM(G68:G74),0)</f>
        <v>0</v>
      </c>
      <c r="H75" s="31">
        <f>SUM(H68:H74)</f>
        <v>0</v>
      </c>
      <c r="I75" s="97"/>
      <c r="M75" s="97"/>
      <c r="R75" s="4">
        <f t="shared" ref="R75:W75" si="72">ROUND(SUM(R68:R74),0)</f>
        <v>0</v>
      </c>
      <c r="S75" s="4">
        <f t="shared" si="72"/>
        <v>0</v>
      </c>
      <c r="T75" s="17">
        <f t="shared" si="72"/>
        <v>0</v>
      </c>
      <c r="U75" s="20">
        <f t="shared" si="72"/>
        <v>0</v>
      </c>
      <c r="V75" s="4">
        <f t="shared" si="72"/>
        <v>0</v>
      </c>
      <c r="W75" s="4">
        <f t="shared" si="72"/>
        <v>0</v>
      </c>
      <c r="Y75" s="4">
        <f>ROUND(SUM(Y68:Y74),0)</f>
        <v>0</v>
      </c>
      <c r="Z75" s="17">
        <f>ROUND(SUM(Z68:Z74),0)</f>
        <v>0</v>
      </c>
      <c r="AA75" s="20">
        <f>ROUND(SUM(AA68:AA74),0)</f>
        <v>0</v>
      </c>
      <c r="AB75" s="4">
        <f>ROUND(SUM(AB68:AB74),0)</f>
        <v>0</v>
      </c>
    </row>
    <row r="76" spans="1:28" ht="12.75" customHeight="1" x14ac:dyDescent="0.2">
      <c r="B76" s="1"/>
      <c r="I76" s="97"/>
      <c r="M76" s="97"/>
    </row>
    <row r="77" spans="1:28" s="21" customFormat="1" ht="12.75" customHeight="1" x14ac:dyDescent="0.2">
      <c r="A77" s="25">
        <v>7</v>
      </c>
      <c r="B77" s="419" t="s">
        <v>121</v>
      </c>
      <c r="C77" s="420"/>
      <c r="D77" s="420"/>
      <c r="E77" s="420"/>
      <c r="F77" s="420"/>
      <c r="G77" s="420"/>
      <c r="H77" s="421"/>
      <c r="I77" s="97"/>
      <c r="M77" s="97"/>
      <c r="R77" s="2" t="s">
        <v>98</v>
      </c>
      <c r="S77" s="2" t="s">
        <v>99</v>
      </c>
      <c r="T77" s="15" t="s">
        <v>100</v>
      </c>
      <c r="U77" s="18" t="s">
        <v>98</v>
      </c>
      <c r="V77" s="2" t="s">
        <v>99</v>
      </c>
      <c r="W77" s="2" t="s">
        <v>100</v>
      </c>
      <c r="Y77" s="2" t="s">
        <v>105</v>
      </c>
      <c r="Z77" s="15" t="s">
        <v>106</v>
      </c>
      <c r="AA77" s="18" t="s">
        <v>105</v>
      </c>
      <c r="AB77" s="2" t="s">
        <v>106</v>
      </c>
    </row>
    <row r="78" spans="1:28" ht="12.75" customHeight="1" x14ac:dyDescent="0.2">
      <c r="A78" s="27" t="s">
        <v>51</v>
      </c>
      <c r="B78" s="249" t="s">
        <v>278</v>
      </c>
      <c r="C78" s="113"/>
      <c r="D78" s="22"/>
      <c r="E78" s="114"/>
      <c r="F78" s="116"/>
      <c r="G78" s="29">
        <f t="shared" ref="G78:G86" si="73">E78+F78</f>
        <v>0</v>
      </c>
      <c r="H78" s="29">
        <f t="shared" ref="H78:H86" si="74">C78-G78</f>
        <v>0</v>
      </c>
      <c r="I78" s="97" t="str">
        <f t="shared" ref="I78:I86" si="75">IF(AND($C78="",$E78="",$F78=""),"",IF(AND(OR($C78&lt;&gt;"",$G78&lt;&gt;""),OR(J78="",K78="")),"Sélectionnez! -&gt;",""))</f>
        <v/>
      </c>
      <c r="J78" s="115"/>
      <c r="K78" s="115"/>
      <c r="L78" s="3" t="str">
        <f t="shared" ref="L78:L86" si="76">IF(J78=K78,"-", "Changement de répartition")</f>
        <v>-</v>
      </c>
      <c r="M78" s="97" t="str">
        <f t="shared" ref="M78:M86" si="77">IF(AND($C78="",$E78="",$F78=""),"",IF(AND(OR($C78&lt;&gt;"",$G78&lt;&gt;""),OR(N78="",O78="")),"Sélectionnez! -&gt;",""))</f>
        <v/>
      </c>
      <c r="N78" s="115" t="s">
        <v>105</v>
      </c>
      <c r="O78" s="115" t="s">
        <v>105</v>
      </c>
      <c r="P78" s="3" t="str">
        <f t="shared" ref="P78:P86" si="78">IF(N78=O78,"-","Changement d'origine")</f>
        <v>-</v>
      </c>
      <c r="Q78" s="45"/>
      <c r="R78" s="3" t="str">
        <f t="shared" ref="R78:R86" si="79">IF(J78="Interne",C78,"-")</f>
        <v>-</v>
      </c>
      <c r="S78" s="3" t="str">
        <f t="shared" ref="S78:S86" si="80">IF(J78="Apparenté",C78,"-")</f>
        <v>-</v>
      </c>
      <c r="T78" s="16" t="str">
        <f t="shared" ref="T78:T86" si="81">IF(J78="Externe",C78,"-")</f>
        <v>-</v>
      </c>
      <c r="U78" s="19" t="str">
        <f t="shared" ref="U78:U86" si="82">IF(K78="Interne",G78,"-")</f>
        <v>-</v>
      </c>
      <c r="V78" s="3" t="str">
        <f t="shared" ref="V78:V86" si="83">IF(K78="Apparenté",G78,"-")</f>
        <v>-</v>
      </c>
      <c r="W78" s="3" t="str">
        <f t="shared" ref="W78:W86" si="84">IF(K78="Externe",G78,"-")</f>
        <v>-</v>
      </c>
      <c r="Y78" s="3" t="str">
        <f t="shared" ref="Y78:Y86" si="85">IF($N78="Canadien",IF($C78="","-",$C78),"-")</f>
        <v>-</v>
      </c>
      <c r="Z78" s="16" t="str">
        <f t="shared" ref="Z78:Z86" si="86">IF($N78="Non-Canadien",IF($C78="","-",$C78),"-")</f>
        <v>-</v>
      </c>
      <c r="AA78" s="19" t="str">
        <f t="shared" ref="AA78:AA86" si="87">IF($O78="Canadien",IF($G78=0,"-",$G78),"-")</f>
        <v>-</v>
      </c>
      <c r="AB78" s="3" t="str">
        <f t="shared" ref="AB78:AB86" si="88">IF($O78="Non-Canadien",IF($G78=0,"-",$G78),"-")</f>
        <v>-</v>
      </c>
    </row>
    <row r="79" spans="1:28" ht="12.75" customHeight="1" x14ac:dyDescent="0.2">
      <c r="A79" s="27" t="s">
        <v>52</v>
      </c>
      <c r="B79" s="47" t="s">
        <v>279</v>
      </c>
      <c r="C79" s="113"/>
      <c r="D79" s="22"/>
      <c r="E79" s="114"/>
      <c r="F79" s="116"/>
      <c r="G79" s="29">
        <f t="shared" si="73"/>
        <v>0</v>
      </c>
      <c r="H79" s="29">
        <f t="shared" si="74"/>
        <v>0</v>
      </c>
      <c r="I79" s="97" t="str">
        <f t="shared" si="75"/>
        <v/>
      </c>
      <c r="J79" s="115"/>
      <c r="K79" s="115"/>
      <c r="L79" s="3" t="str">
        <f t="shared" si="76"/>
        <v>-</v>
      </c>
      <c r="M79" s="97" t="str">
        <f t="shared" si="77"/>
        <v/>
      </c>
      <c r="N79" s="115" t="s">
        <v>105</v>
      </c>
      <c r="O79" s="115" t="s">
        <v>105</v>
      </c>
      <c r="P79" s="3" t="str">
        <f t="shared" si="78"/>
        <v>-</v>
      </c>
      <c r="Q79" s="45"/>
      <c r="R79" s="3" t="str">
        <f t="shared" si="79"/>
        <v>-</v>
      </c>
      <c r="S79" s="3" t="str">
        <f t="shared" si="80"/>
        <v>-</v>
      </c>
      <c r="T79" s="16" t="str">
        <f t="shared" si="81"/>
        <v>-</v>
      </c>
      <c r="U79" s="19" t="str">
        <f t="shared" si="82"/>
        <v>-</v>
      </c>
      <c r="V79" s="3" t="str">
        <f t="shared" si="83"/>
        <v>-</v>
      </c>
      <c r="W79" s="3" t="str">
        <f t="shared" si="84"/>
        <v>-</v>
      </c>
      <c r="Y79" s="3" t="str">
        <f t="shared" si="85"/>
        <v>-</v>
      </c>
      <c r="Z79" s="16" t="str">
        <f t="shared" si="86"/>
        <v>-</v>
      </c>
      <c r="AA79" s="19" t="str">
        <f t="shared" si="87"/>
        <v>-</v>
      </c>
      <c r="AB79" s="3" t="str">
        <f t="shared" si="88"/>
        <v>-</v>
      </c>
    </row>
    <row r="80" spans="1:28" ht="12.75" customHeight="1" x14ac:dyDescent="0.2">
      <c r="A80" s="27" t="s">
        <v>53</v>
      </c>
      <c r="B80" s="47" t="s">
        <v>280</v>
      </c>
      <c r="C80" s="113"/>
      <c r="D80" s="22"/>
      <c r="E80" s="114"/>
      <c r="F80" s="116"/>
      <c r="G80" s="29">
        <f t="shared" si="73"/>
        <v>0</v>
      </c>
      <c r="H80" s="29">
        <f t="shared" si="74"/>
        <v>0</v>
      </c>
      <c r="I80" s="97" t="str">
        <f t="shared" si="75"/>
        <v/>
      </c>
      <c r="J80" s="115"/>
      <c r="K80" s="115"/>
      <c r="L80" s="3" t="str">
        <f t="shared" si="76"/>
        <v>-</v>
      </c>
      <c r="M80" s="97" t="str">
        <f t="shared" si="77"/>
        <v/>
      </c>
      <c r="N80" s="115" t="s">
        <v>105</v>
      </c>
      <c r="O80" s="115" t="s">
        <v>105</v>
      </c>
      <c r="P80" s="3" t="str">
        <f t="shared" si="78"/>
        <v>-</v>
      </c>
      <c r="Q80" s="45"/>
      <c r="R80" s="3" t="str">
        <f t="shared" si="79"/>
        <v>-</v>
      </c>
      <c r="S80" s="3" t="str">
        <f t="shared" si="80"/>
        <v>-</v>
      </c>
      <c r="T80" s="16" t="str">
        <f t="shared" si="81"/>
        <v>-</v>
      </c>
      <c r="U80" s="19" t="str">
        <f t="shared" si="82"/>
        <v>-</v>
      </c>
      <c r="V80" s="3" t="str">
        <f t="shared" si="83"/>
        <v>-</v>
      </c>
      <c r="W80" s="3" t="str">
        <f t="shared" si="84"/>
        <v>-</v>
      </c>
      <c r="Y80" s="3" t="str">
        <f t="shared" si="85"/>
        <v>-</v>
      </c>
      <c r="Z80" s="16" t="str">
        <f t="shared" si="86"/>
        <v>-</v>
      </c>
      <c r="AA80" s="19" t="str">
        <f t="shared" si="87"/>
        <v>-</v>
      </c>
      <c r="AB80" s="3" t="str">
        <f t="shared" si="88"/>
        <v>-</v>
      </c>
    </row>
    <row r="81" spans="1:28" ht="12.75" customHeight="1" x14ac:dyDescent="0.2">
      <c r="A81" s="27" t="s">
        <v>54</v>
      </c>
      <c r="B81" s="47" t="s">
        <v>281</v>
      </c>
      <c r="C81" s="113"/>
      <c r="D81" s="22"/>
      <c r="E81" s="114"/>
      <c r="F81" s="116"/>
      <c r="G81" s="29">
        <f t="shared" si="73"/>
        <v>0</v>
      </c>
      <c r="H81" s="29">
        <f t="shared" si="74"/>
        <v>0</v>
      </c>
      <c r="I81" s="97" t="str">
        <f t="shared" si="75"/>
        <v/>
      </c>
      <c r="J81" s="115"/>
      <c r="K81" s="115"/>
      <c r="L81" s="3" t="str">
        <f t="shared" si="76"/>
        <v>-</v>
      </c>
      <c r="M81" s="97" t="str">
        <f t="shared" si="77"/>
        <v/>
      </c>
      <c r="N81" s="115" t="s">
        <v>105</v>
      </c>
      <c r="O81" s="115" t="s">
        <v>105</v>
      </c>
      <c r="P81" s="3" t="str">
        <f t="shared" si="78"/>
        <v>-</v>
      </c>
      <c r="Q81" s="45"/>
      <c r="R81" s="3" t="str">
        <f t="shared" si="79"/>
        <v>-</v>
      </c>
      <c r="S81" s="3" t="str">
        <f t="shared" si="80"/>
        <v>-</v>
      </c>
      <c r="T81" s="16" t="str">
        <f t="shared" si="81"/>
        <v>-</v>
      </c>
      <c r="U81" s="19" t="str">
        <f t="shared" si="82"/>
        <v>-</v>
      </c>
      <c r="V81" s="3" t="str">
        <f t="shared" si="83"/>
        <v>-</v>
      </c>
      <c r="W81" s="3" t="str">
        <f t="shared" si="84"/>
        <v>-</v>
      </c>
      <c r="Y81" s="3" t="str">
        <f t="shared" si="85"/>
        <v>-</v>
      </c>
      <c r="Z81" s="16" t="str">
        <f t="shared" si="86"/>
        <v>-</v>
      </c>
      <c r="AA81" s="19" t="str">
        <f t="shared" si="87"/>
        <v>-</v>
      </c>
      <c r="AB81" s="3" t="str">
        <f t="shared" si="88"/>
        <v>-</v>
      </c>
    </row>
    <row r="82" spans="1:28" ht="12.75" customHeight="1" x14ac:dyDescent="0.2">
      <c r="A82" s="27" t="s">
        <v>55</v>
      </c>
      <c r="B82" s="47" t="s">
        <v>193</v>
      </c>
      <c r="C82" s="113"/>
      <c r="D82" s="22"/>
      <c r="E82" s="114"/>
      <c r="F82" s="116"/>
      <c r="G82" s="29">
        <f t="shared" si="73"/>
        <v>0</v>
      </c>
      <c r="H82" s="29">
        <f t="shared" si="74"/>
        <v>0</v>
      </c>
      <c r="I82" s="97" t="str">
        <f t="shared" si="75"/>
        <v/>
      </c>
      <c r="J82" s="115"/>
      <c r="K82" s="115"/>
      <c r="L82" s="3" t="str">
        <f t="shared" si="76"/>
        <v>-</v>
      </c>
      <c r="M82" s="97" t="str">
        <f t="shared" si="77"/>
        <v/>
      </c>
      <c r="N82" s="115" t="s">
        <v>105</v>
      </c>
      <c r="O82" s="115" t="s">
        <v>105</v>
      </c>
      <c r="P82" s="3" t="str">
        <f t="shared" si="78"/>
        <v>-</v>
      </c>
      <c r="Q82" s="45"/>
      <c r="R82" s="3" t="str">
        <f t="shared" si="79"/>
        <v>-</v>
      </c>
      <c r="S82" s="3" t="str">
        <f t="shared" si="80"/>
        <v>-</v>
      </c>
      <c r="T82" s="16" t="str">
        <f t="shared" si="81"/>
        <v>-</v>
      </c>
      <c r="U82" s="19" t="str">
        <f t="shared" si="82"/>
        <v>-</v>
      </c>
      <c r="V82" s="3" t="str">
        <f t="shared" si="83"/>
        <v>-</v>
      </c>
      <c r="W82" s="3" t="str">
        <f t="shared" si="84"/>
        <v>-</v>
      </c>
      <c r="Y82" s="3" t="str">
        <f t="shared" si="85"/>
        <v>-</v>
      </c>
      <c r="Z82" s="16" t="str">
        <f t="shared" si="86"/>
        <v>-</v>
      </c>
      <c r="AA82" s="19" t="str">
        <f t="shared" si="87"/>
        <v>-</v>
      </c>
      <c r="AB82" s="3" t="str">
        <f t="shared" si="88"/>
        <v>-</v>
      </c>
    </row>
    <row r="83" spans="1:28" ht="12.75" customHeight="1" x14ac:dyDescent="0.2">
      <c r="A83" s="27" t="s">
        <v>56</v>
      </c>
      <c r="B83" s="47" t="s">
        <v>282</v>
      </c>
      <c r="C83" s="113"/>
      <c r="D83" s="22"/>
      <c r="E83" s="114"/>
      <c r="F83" s="116"/>
      <c r="G83" s="29">
        <f t="shared" si="73"/>
        <v>0</v>
      </c>
      <c r="H83" s="29">
        <f t="shared" si="74"/>
        <v>0</v>
      </c>
      <c r="I83" s="97" t="str">
        <f t="shared" si="75"/>
        <v/>
      </c>
      <c r="J83" s="115"/>
      <c r="K83" s="115"/>
      <c r="L83" s="3" t="str">
        <f t="shared" si="76"/>
        <v>-</v>
      </c>
      <c r="M83" s="97" t="str">
        <f t="shared" si="77"/>
        <v/>
      </c>
      <c r="N83" s="115" t="s">
        <v>105</v>
      </c>
      <c r="O83" s="115" t="s">
        <v>105</v>
      </c>
      <c r="P83" s="3" t="str">
        <f t="shared" si="78"/>
        <v>-</v>
      </c>
      <c r="Q83" s="45"/>
      <c r="R83" s="3" t="str">
        <f t="shared" si="79"/>
        <v>-</v>
      </c>
      <c r="S83" s="3" t="str">
        <f t="shared" si="80"/>
        <v>-</v>
      </c>
      <c r="T83" s="16" t="str">
        <f t="shared" si="81"/>
        <v>-</v>
      </c>
      <c r="U83" s="19" t="str">
        <f t="shared" si="82"/>
        <v>-</v>
      </c>
      <c r="V83" s="3" t="str">
        <f t="shared" si="83"/>
        <v>-</v>
      </c>
      <c r="W83" s="3" t="str">
        <f t="shared" si="84"/>
        <v>-</v>
      </c>
      <c r="Y83" s="3" t="str">
        <f t="shared" si="85"/>
        <v>-</v>
      </c>
      <c r="Z83" s="16" t="str">
        <f t="shared" si="86"/>
        <v>-</v>
      </c>
      <c r="AA83" s="19" t="str">
        <f t="shared" si="87"/>
        <v>-</v>
      </c>
      <c r="AB83" s="3" t="str">
        <f t="shared" si="88"/>
        <v>-</v>
      </c>
    </row>
    <row r="84" spans="1:28" ht="12.75" customHeight="1" x14ac:dyDescent="0.2">
      <c r="A84" s="27" t="s">
        <v>57</v>
      </c>
      <c r="B84" s="47" t="s">
        <v>283</v>
      </c>
      <c r="C84" s="113"/>
      <c r="D84" s="22"/>
      <c r="E84" s="114"/>
      <c r="F84" s="116"/>
      <c r="G84" s="29">
        <f t="shared" si="73"/>
        <v>0</v>
      </c>
      <c r="H84" s="29">
        <f t="shared" si="74"/>
        <v>0</v>
      </c>
      <c r="I84" s="97" t="str">
        <f t="shared" si="75"/>
        <v/>
      </c>
      <c r="J84" s="115"/>
      <c r="K84" s="115"/>
      <c r="L84" s="3" t="str">
        <f t="shared" si="76"/>
        <v>-</v>
      </c>
      <c r="M84" s="97" t="str">
        <f t="shared" si="77"/>
        <v/>
      </c>
      <c r="N84" s="115" t="s">
        <v>105</v>
      </c>
      <c r="O84" s="115" t="s">
        <v>105</v>
      </c>
      <c r="P84" s="3" t="str">
        <f t="shared" si="78"/>
        <v>-</v>
      </c>
      <c r="Q84" s="45"/>
      <c r="R84" s="3" t="str">
        <f t="shared" si="79"/>
        <v>-</v>
      </c>
      <c r="S84" s="3" t="str">
        <f t="shared" si="80"/>
        <v>-</v>
      </c>
      <c r="T84" s="16" t="str">
        <f t="shared" si="81"/>
        <v>-</v>
      </c>
      <c r="U84" s="19" t="str">
        <f t="shared" si="82"/>
        <v>-</v>
      </c>
      <c r="V84" s="3" t="str">
        <f t="shared" si="83"/>
        <v>-</v>
      </c>
      <c r="W84" s="3" t="str">
        <f t="shared" si="84"/>
        <v>-</v>
      </c>
      <c r="Y84" s="3" t="str">
        <f t="shared" si="85"/>
        <v>-</v>
      </c>
      <c r="Z84" s="16" t="str">
        <f t="shared" si="86"/>
        <v>-</v>
      </c>
      <c r="AA84" s="19" t="str">
        <f t="shared" si="87"/>
        <v>-</v>
      </c>
      <c r="AB84" s="3" t="str">
        <f t="shared" si="88"/>
        <v>-</v>
      </c>
    </row>
    <row r="85" spans="1:28" ht="12.75" customHeight="1" x14ac:dyDescent="0.2">
      <c r="A85" s="27" t="s">
        <v>58</v>
      </c>
      <c r="B85" s="47" t="s">
        <v>179</v>
      </c>
      <c r="C85" s="113"/>
      <c r="D85" s="22"/>
      <c r="E85" s="114"/>
      <c r="F85" s="116"/>
      <c r="G85" s="29">
        <f t="shared" si="73"/>
        <v>0</v>
      </c>
      <c r="H85" s="29">
        <f t="shared" si="74"/>
        <v>0</v>
      </c>
      <c r="I85" s="97" t="str">
        <f t="shared" si="75"/>
        <v/>
      </c>
      <c r="J85" s="115"/>
      <c r="K85" s="115"/>
      <c r="L85" s="3" t="str">
        <f t="shared" si="76"/>
        <v>-</v>
      </c>
      <c r="M85" s="97" t="str">
        <f t="shared" si="77"/>
        <v/>
      </c>
      <c r="N85" s="115" t="s">
        <v>105</v>
      </c>
      <c r="O85" s="115" t="s">
        <v>105</v>
      </c>
      <c r="P85" s="3" t="str">
        <f t="shared" si="78"/>
        <v>-</v>
      </c>
      <c r="Q85" s="45"/>
      <c r="R85" s="3" t="str">
        <f t="shared" si="79"/>
        <v>-</v>
      </c>
      <c r="S85" s="3" t="str">
        <f t="shared" si="80"/>
        <v>-</v>
      </c>
      <c r="T85" s="16" t="str">
        <f t="shared" si="81"/>
        <v>-</v>
      </c>
      <c r="U85" s="19" t="str">
        <f t="shared" si="82"/>
        <v>-</v>
      </c>
      <c r="V85" s="3" t="str">
        <f t="shared" si="83"/>
        <v>-</v>
      </c>
      <c r="W85" s="3" t="str">
        <f t="shared" si="84"/>
        <v>-</v>
      </c>
      <c r="Y85" s="3" t="str">
        <f t="shared" si="85"/>
        <v>-</v>
      </c>
      <c r="Z85" s="16" t="str">
        <f t="shared" si="86"/>
        <v>-</v>
      </c>
      <c r="AA85" s="19" t="str">
        <f t="shared" si="87"/>
        <v>-</v>
      </c>
      <c r="AB85" s="3" t="str">
        <f t="shared" si="88"/>
        <v>-</v>
      </c>
    </row>
    <row r="86" spans="1:28" ht="12.75" customHeight="1" x14ac:dyDescent="0.2">
      <c r="A86" s="27"/>
      <c r="B86" s="47"/>
      <c r="C86" s="113"/>
      <c r="D86" s="22"/>
      <c r="E86" s="114"/>
      <c r="F86" s="116"/>
      <c r="G86" s="29">
        <f t="shared" si="73"/>
        <v>0</v>
      </c>
      <c r="H86" s="29">
        <f t="shared" si="74"/>
        <v>0</v>
      </c>
      <c r="I86" s="97" t="str">
        <f t="shared" si="75"/>
        <v/>
      </c>
      <c r="J86" s="115"/>
      <c r="K86" s="115"/>
      <c r="L86" s="3" t="str">
        <f t="shared" si="76"/>
        <v>-</v>
      </c>
      <c r="M86" s="97" t="str">
        <f t="shared" si="77"/>
        <v/>
      </c>
      <c r="N86" s="115" t="s">
        <v>105</v>
      </c>
      <c r="O86" s="115" t="s">
        <v>105</v>
      </c>
      <c r="P86" s="3" t="str">
        <f t="shared" si="78"/>
        <v>-</v>
      </c>
      <c r="Q86" s="45"/>
      <c r="R86" s="3" t="str">
        <f t="shared" si="79"/>
        <v>-</v>
      </c>
      <c r="S86" s="3" t="str">
        <f t="shared" si="80"/>
        <v>-</v>
      </c>
      <c r="T86" s="16" t="str">
        <f t="shared" si="81"/>
        <v>-</v>
      </c>
      <c r="U86" s="19" t="str">
        <f t="shared" si="82"/>
        <v>-</v>
      </c>
      <c r="V86" s="3" t="str">
        <f t="shared" si="83"/>
        <v>-</v>
      </c>
      <c r="W86" s="3" t="str">
        <f t="shared" si="84"/>
        <v>-</v>
      </c>
      <c r="Y86" s="3" t="str">
        <f t="shared" si="85"/>
        <v>-</v>
      </c>
      <c r="Z86" s="16" t="str">
        <f t="shared" si="86"/>
        <v>-</v>
      </c>
      <c r="AA86" s="19" t="str">
        <f t="shared" si="87"/>
        <v>-</v>
      </c>
      <c r="AB86" s="3" t="str">
        <f t="shared" si="88"/>
        <v>-</v>
      </c>
    </row>
    <row r="87" spans="1:28" s="21" customFormat="1" ht="12.75" customHeight="1" x14ac:dyDescent="0.2">
      <c r="A87" s="25">
        <v>7</v>
      </c>
      <c r="B87" s="48" t="s">
        <v>122</v>
      </c>
      <c r="C87" s="31">
        <f>ROUND(SUM(C78:C86),0)</f>
        <v>0</v>
      </c>
      <c r="D87" s="46"/>
      <c r="E87" s="31">
        <f>ROUND(SUM(E78:E86),0)</f>
        <v>0</v>
      </c>
      <c r="F87" s="49">
        <f>ROUND(SUM(F78:F86),0)</f>
        <v>0</v>
      </c>
      <c r="G87" s="31">
        <f>ROUND(SUM(G78:G86),0)</f>
        <v>0</v>
      </c>
      <c r="H87" s="31">
        <f>SUM(H78:H86)</f>
        <v>0</v>
      </c>
      <c r="I87" s="97"/>
      <c r="M87" s="97"/>
      <c r="R87" s="4">
        <f t="shared" ref="R87:W87" si="89">ROUND(SUM(R78:R86),0)</f>
        <v>0</v>
      </c>
      <c r="S87" s="4">
        <f t="shared" si="89"/>
        <v>0</v>
      </c>
      <c r="T87" s="17">
        <f t="shared" si="89"/>
        <v>0</v>
      </c>
      <c r="U87" s="20">
        <f t="shared" si="89"/>
        <v>0</v>
      </c>
      <c r="V87" s="4">
        <f t="shared" si="89"/>
        <v>0</v>
      </c>
      <c r="W87" s="4">
        <f t="shared" si="89"/>
        <v>0</v>
      </c>
      <c r="Y87" s="4">
        <f>ROUND(SUM(Y78:Y86),0)</f>
        <v>0</v>
      </c>
      <c r="Z87" s="17">
        <f>ROUND(SUM(Z78:Z86),0)</f>
        <v>0</v>
      </c>
      <c r="AA87" s="20">
        <f>ROUND(SUM(AA78:AA86),0)</f>
        <v>0</v>
      </c>
      <c r="AB87" s="4">
        <f>ROUND(SUM(AB78:AB86),0)</f>
        <v>0</v>
      </c>
    </row>
    <row r="88" spans="1:28" ht="12.75" customHeight="1" x14ac:dyDescent="0.2">
      <c r="B88" s="1"/>
      <c r="C88" s="22"/>
      <c r="D88" s="22"/>
      <c r="E88" s="22"/>
      <c r="F88" s="32"/>
      <c r="G88" s="23"/>
      <c r="H88" s="23"/>
      <c r="I88" s="97"/>
      <c r="M88" s="97"/>
    </row>
    <row r="89" spans="1:28" s="21" customFormat="1" ht="12.75" customHeight="1" x14ac:dyDescent="0.2">
      <c r="A89" s="25">
        <v>8</v>
      </c>
      <c r="B89" s="419" t="s">
        <v>90</v>
      </c>
      <c r="C89" s="420"/>
      <c r="D89" s="420"/>
      <c r="E89" s="420"/>
      <c r="F89" s="420"/>
      <c r="G89" s="420"/>
      <c r="H89" s="421"/>
      <c r="I89" s="97"/>
      <c r="M89" s="97"/>
      <c r="R89" s="2" t="s">
        <v>98</v>
      </c>
      <c r="S89" s="2" t="s">
        <v>99</v>
      </c>
      <c r="T89" s="15" t="s">
        <v>100</v>
      </c>
      <c r="U89" s="18" t="s">
        <v>98</v>
      </c>
      <c r="V89" s="2" t="s">
        <v>99</v>
      </c>
      <c r="W89" s="2" t="s">
        <v>100</v>
      </c>
      <c r="Y89" s="2" t="s">
        <v>105</v>
      </c>
      <c r="Z89" s="15" t="s">
        <v>106</v>
      </c>
      <c r="AA89" s="18" t="s">
        <v>105</v>
      </c>
      <c r="AB89" s="2" t="s">
        <v>106</v>
      </c>
    </row>
    <row r="90" spans="1:28" ht="12.75" customHeight="1" x14ac:dyDescent="0.2">
      <c r="A90" s="27" t="s">
        <v>59</v>
      </c>
      <c r="B90" s="47" t="s">
        <v>284</v>
      </c>
      <c r="C90" s="113"/>
      <c r="D90" s="22"/>
      <c r="E90" s="114"/>
      <c r="F90" s="116"/>
      <c r="G90" s="29">
        <f t="shared" ref="G90:G99" si="90">E90+F90</f>
        <v>0</v>
      </c>
      <c r="H90" s="29">
        <f>C90-G90</f>
        <v>0</v>
      </c>
      <c r="I90" s="97" t="str">
        <f>IF(AND($C90="",$E90="",$F90=""),"",IF(AND(OR($C90&lt;&gt;"",$G90&lt;&gt;""),OR(J90="",K90="")),"Sélectionnez! -&gt;",""))</f>
        <v/>
      </c>
      <c r="J90" s="115"/>
      <c r="K90" s="115"/>
      <c r="L90" s="3" t="str">
        <f t="shared" ref="L90:L93" si="91">IF(J90=K90,"-", "Changement de répartition")</f>
        <v>-</v>
      </c>
      <c r="M90" s="97" t="str">
        <f t="shared" ref="M90:M93" si="92">IF(AND($C90="",$E90="",$F90=""),"",IF(AND(OR($C90&lt;&gt;"",$G90&lt;&gt;""),OR(N90="",O90="")),"Sélectionnez! -&gt;",""))</f>
        <v/>
      </c>
      <c r="N90" s="115" t="s">
        <v>105</v>
      </c>
      <c r="O90" s="115" t="s">
        <v>105</v>
      </c>
      <c r="P90" s="3" t="str">
        <f t="shared" ref="P90:P93" si="93">IF(N90=O90,"-","Changement d'origine")</f>
        <v>-</v>
      </c>
      <c r="Q90" s="45"/>
      <c r="R90" s="3" t="str">
        <f>IF(J90="Interne",C90,"-")</f>
        <v>-</v>
      </c>
      <c r="S90" s="3" t="str">
        <f>IF(J90="Apparenté",C90,"-")</f>
        <v>-</v>
      </c>
      <c r="T90" s="16" t="str">
        <f>IF(J90="Externe",C90,"-")</f>
        <v>-</v>
      </c>
      <c r="U90" s="19" t="str">
        <f>IF(K90="Interne",G90,"-")</f>
        <v>-</v>
      </c>
      <c r="V90" s="3" t="str">
        <f>IF(K90="Apparenté",G90,"-")</f>
        <v>-</v>
      </c>
      <c r="W90" s="3" t="str">
        <f>IF(K90="Externe",G90,"-")</f>
        <v>-</v>
      </c>
      <c r="Y90" s="3" t="str">
        <f>IF($N90="Canadien",IF($C90="","-",$C90),"-")</f>
        <v>-</v>
      </c>
      <c r="Z90" s="16" t="str">
        <f>IF($N90="Non-Canadien",IF($C90="","-",$C90),"-")</f>
        <v>-</v>
      </c>
      <c r="AA90" s="19" t="str">
        <f>IF($O90="Canadien",IF($G90=0,"-",$G90),"-")</f>
        <v>-</v>
      </c>
      <c r="AB90" s="3" t="str">
        <f>IF($O90="Non-Canadien",IF($G90=0,"-",$G90),"-")</f>
        <v>-</v>
      </c>
    </row>
    <row r="91" spans="1:28" ht="12.75" customHeight="1" x14ac:dyDescent="0.2">
      <c r="A91" s="27" t="s">
        <v>60</v>
      </c>
      <c r="B91" s="47" t="s">
        <v>285</v>
      </c>
      <c r="C91" s="113"/>
      <c r="D91" s="22"/>
      <c r="E91" s="114"/>
      <c r="F91" s="116"/>
      <c r="G91" s="29">
        <f t="shared" si="90"/>
        <v>0</v>
      </c>
      <c r="H91" s="29">
        <f>C91-G91</f>
        <v>0</v>
      </c>
      <c r="I91" s="97" t="str">
        <f>IF(AND($C91="",$E91="",$F91=""),"",IF(AND(OR($C91&lt;&gt;"",$G91&lt;&gt;""),OR(J91="",K91="")),"Sélectionnez! -&gt;",""))</f>
        <v/>
      </c>
      <c r="J91" s="115"/>
      <c r="K91" s="115"/>
      <c r="L91" s="3" t="str">
        <f t="shared" si="91"/>
        <v>-</v>
      </c>
      <c r="M91" s="97" t="str">
        <f t="shared" si="92"/>
        <v/>
      </c>
      <c r="N91" s="115" t="s">
        <v>105</v>
      </c>
      <c r="O91" s="115" t="s">
        <v>105</v>
      </c>
      <c r="P91" s="3" t="str">
        <f t="shared" si="93"/>
        <v>-</v>
      </c>
      <c r="Q91" s="45"/>
      <c r="R91" s="3" t="str">
        <f>IF(J91="Interne",C91,"-")</f>
        <v>-</v>
      </c>
      <c r="S91" s="3" t="str">
        <f>IF(J91="Apparenté",C91,"-")</f>
        <v>-</v>
      </c>
      <c r="T91" s="16" t="str">
        <f>IF(J91="Externe",C91,"-")</f>
        <v>-</v>
      </c>
      <c r="U91" s="19" t="str">
        <f>IF(K91="Interne",G91,"-")</f>
        <v>-</v>
      </c>
      <c r="V91" s="3" t="str">
        <f>IF(K91="Apparenté",G91,"-")</f>
        <v>-</v>
      </c>
      <c r="W91" s="3" t="str">
        <f>IF(K91="Externe",G91,"-")</f>
        <v>-</v>
      </c>
      <c r="Y91" s="3" t="str">
        <f>IF($N91="Canadien",IF($C91="","-",$C91),"-")</f>
        <v>-</v>
      </c>
      <c r="Z91" s="16" t="str">
        <f>IF($N91="Non-Canadien",IF($C91="","-",$C91),"-")</f>
        <v>-</v>
      </c>
      <c r="AA91" s="19" t="str">
        <f>IF($O91="Canadien",IF($G91=0,"-",$G91),"-")</f>
        <v>-</v>
      </c>
      <c r="AB91" s="3" t="str">
        <f>IF($O91="Non-Canadien",IF($G91=0,"-",$G91),"-")</f>
        <v>-</v>
      </c>
    </row>
    <row r="92" spans="1:28" ht="12.75" customHeight="1" x14ac:dyDescent="0.2">
      <c r="A92" s="27" t="s">
        <v>61</v>
      </c>
      <c r="B92" s="47" t="s">
        <v>181</v>
      </c>
      <c r="C92" s="113"/>
      <c r="D92" s="22"/>
      <c r="E92" s="114"/>
      <c r="F92" s="116"/>
      <c r="G92" s="29">
        <f t="shared" si="90"/>
        <v>0</v>
      </c>
      <c r="H92" s="29">
        <f>C92-G92</f>
        <v>0</v>
      </c>
      <c r="I92" s="97" t="str">
        <f>IF(AND($C92="",$E92="",$F92=""),"",IF(AND(OR($C92&lt;&gt;"",$G92&lt;&gt;""),OR(J92="",K92="")),"Sélectionnez! -&gt;",""))</f>
        <v/>
      </c>
      <c r="J92" s="115"/>
      <c r="K92" s="115"/>
      <c r="L92" s="3" t="str">
        <f t="shared" si="91"/>
        <v>-</v>
      </c>
      <c r="M92" s="97" t="str">
        <f t="shared" si="92"/>
        <v/>
      </c>
      <c r="N92" s="115" t="s">
        <v>105</v>
      </c>
      <c r="O92" s="115" t="s">
        <v>105</v>
      </c>
      <c r="P92" s="3" t="str">
        <f t="shared" si="93"/>
        <v>-</v>
      </c>
      <c r="Q92" s="45"/>
      <c r="R92" s="3" t="str">
        <f>IF(J92="Interne",C92,"-")</f>
        <v>-</v>
      </c>
      <c r="S92" s="3" t="str">
        <f>IF(J92="Apparenté",C92,"-")</f>
        <v>-</v>
      </c>
      <c r="T92" s="16" t="str">
        <f>IF(J92="Externe",C92,"-")</f>
        <v>-</v>
      </c>
      <c r="U92" s="19" t="str">
        <f>IF(K92="Interne",G92,"-")</f>
        <v>-</v>
      </c>
      <c r="V92" s="3" t="str">
        <f>IF(K92="Apparenté",G92,"-")</f>
        <v>-</v>
      </c>
      <c r="W92" s="3" t="str">
        <f>IF(K92="Externe",G92,"-")</f>
        <v>-</v>
      </c>
      <c r="Y92" s="3" t="str">
        <f>IF($N92="Canadien",IF($C92="","-",$C92),"-")</f>
        <v>-</v>
      </c>
      <c r="Z92" s="16" t="str">
        <f>IF($N92="Non-Canadien",IF($C92="","-",$C92),"-")</f>
        <v>-</v>
      </c>
      <c r="AA92" s="19" t="str">
        <f>IF($O92="Canadien",IF($G92=0,"-",$G92),"-")</f>
        <v>-</v>
      </c>
      <c r="AB92" s="3" t="str">
        <f>IF($O92="Non-Canadien",IF($G92=0,"-",$G92),"-")</f>
        <v>-</v>
      </c>
    </row>
    <row r="93" spans="1:28" ht="12.75" customHeight="1" x14ac:dyDescent="0.2">
      <c r="A93" s="27"/>
      <c r="B93" s="47"/>
      <c r="C93" s="113"/>
      <c r="D93" s="22"/>
      <c r="E93" s="114"/>
      <c r="F93" s="116"/>
      <c r="G93" s="29">
        <f t="shared" si="90"/>
        <v>0</v>
      </c>
      <c r="H93" s="29">
        <f>C93-G93</f>
        <v>0</v>
      </c>
      <c r="I93" s="97" t="str">
        <f>IF(AND($C93="",$E93="",$F93=""),"",IF(AND(OR($C93&lt;&gt;"",$G93&lt;&gt;""),OR(J93="",K93="")),"Sélectionnez! -&gt;",""))</f>
        <v/>
      </c>
      <c r="J93" s="115"/>
      <c r="K93" s="115"/>
      <c r="L93" s="3" t="str">
        <f t="shared" si="91"/>
        <v>-</v>
      </c>
      <c r="M93" s="97" t="str">
        <f t="shared" si="92"/>
        <v/>
      </c>
      <c r="N93" s="115" t="s">
        <v>105</v>
      </c>
      <c r="O93" s="115" t="s">
        <v>105</v>
      </c>
      <c r="P93" s="3" t="str">
        <f t="shared" si="93"/>
        <v>-</v>
      </c>
      <c r="Q93" s="45"/>
      <c r="R93" s="3" t="str">
        <f>IF(J93="Interne",C93,"-")</f>
        <v>-</v>
      </c>
      <c r="S93" s="3" t="str">
        <f>IF(J93="Apparenté",C93,"-")</f>
        <v>-</v>
      </c>
      <c r="T93" s="16" t="str">
        <f>IF(J93="Externe",C93,"-")</f>
        <v>-</v>
      </c>
      <c r="U93" s="19" t="str">
        <f>IF(K93="Interne",G93,"-")</f>
        <v>-</v>
      </c>
      <c r="V93" s="3" t="str">
        <f>IF(K93="Apparenté",G93,"-")</f>
        <v>-</v>
      </c>
      <c r="W93" s="3" t="str">
        <f>IF(K93="Externe",G93,"-")</f>
        <v>-</v>
      </c>
      <c r="Y93" s="3" t="str">
        <f>IF($N93="Canadien",IF($C93="","-",$C93),"-")</f>
        <v>-</v>
      </c>
      <c r="Z93" s="16" t="str">
        <f>IF($N93="Non-Canadien",IF($C93="","-",$C93),"-")</f>
        <v>-</v>
      </c>
      <c r="AA93" s="19" t="str">
        <f>IF($O93="Canadien",IF($G93=0,"-",$G93),"-")</f>
        <v>-</v>
      </c>
      <c r="AB93" s="3" t="str">
        <f>IF($O93="Non-Canadien",IF($G93=0,"-",$G93),"-")</f>
        <v>-</v>
      </c>
    </row>
    <row r="94" spans="1:28" s="21" customFormat="1" ht="12.75" customHeight="1" x14ac:dyDescent="0.2">
      <c r="A94" s="25">
        <v>8</v>
      </c>
      <c r="B94" s="48" t="s">
        <v>123</v>
      </c>
      <c r="C94" s="31">
        <f>ROUND(SUM(C90:C93),0)</f>
        <v>0</v>
      </c>
      <c r="D94" s="46"/>
      <c r="E94" s="31">
        <f>ROUND(SUM(E90:E93),0)</f>
        <v>0</v>
      </c>
      <c r="F94" s="49">
        <f>ROUND(SUM(F90:F93),0)</f>
        <v>0</v>
      </c>
      <c r="G94" s="31">
        <f>ROUND(SUM(G90:G93),0)</f>
        <v>0</v>
      </c>
      <c r="H94" s="31">
        <f>SUM(H90:H93)</f>
        <v>0</v>
      </c>
      <c r="I94" s="97"/>
      <c r="M94" s="97"/>
      <c r="R94" s="4">
        <f t="shared" ref="R94:W94" si="94">ROUND(SUM(R90:R93),0)</f>
        <v>0</v>
      </c>
      <c r="S94" s="4">
        <f t="shared" si="94"/>
        <v>0</v>
      </c>
      <c r="T94" s="17">
        <f t="shared" si="94"/>
        <v>0</v>
      </c>
      <c r="U94" s="20">
        <f t="shared" si="94"/>
        <v>0</v>
      </c>
      <c r="V94" s="4">
        <f t="shared" si="94"/>
        <v>0</v>
      </c>
      <c r="W94" s="4">
        <f t="shared" si="94"/>
        <v>0</v>
      </c>
      <c r="Y94" s="4">
        <f>ROUND(SUM(Y90:Y93),0)</f>
        <v>0</v>
      </c>
      <c r="Z94" s="17">
        <f>ROUND(SUM(Z90:Z93),0)</f>
        <v>0</v>
      </c>
      <c r="AA94" s="20">
        <f>ROUND(SUM(AA90:AA93),0)</f>
        <v>0</v>
      </c>
      <c r="AB94" s="4">
        <f>ROUND(SUM(AB90:AB93),0)</f>
        <v>0</v>
      </c>
    </row>
    <row r="95" spans="1:28" ht="12.75" customHeight="1" x14ac:dyDescent="0.2">
      <c r="B95" s="1"/>
      <c r="C95" s="22"/>
      <c r="D95" s="22"/>
      <c r="E95" s="22"/>
      <c r="F95" s="22"/>
      <c r="G95" s="23"/>
      <c r="H95" s="23"/>
      <c r="I95" s="97"/>
      <c r="M95" s="97"/>
    </row>
    <row r="96" spans="1:28" s="21" customFormat="1" ht="12.75" customHeight="1" x14ac:dyDescent="0.2">
      <c r="A96" s="25">
        <v>9</v>
      </c>
      <c r="B96" s="419" t="s">
        <v>169</v>
      </c>
      <c r="C96" s="420"/>
      <c r="D96" s="420"/>
      <c r="E96" s="420"/>
      <c r="F96" s="420"/>
      <c r="G96" s="420"/>
      <c r="H96" s="421"/>
      <c r="I96" s="97"/>
      <c r="M96" s="97"/>
      <c r="R96" s="2" t="s">
        <v>98</v>
      </c>
      <c r="S96" s="2" t="s">
        <v>99</v>
      </c>
      <c r="T96" s="15" t="s">
        <v>100</v>
      </c>
      <c r="U96" s="18" t="s">
        <v>98</v>
      </c>
      <c r="V96" s="2" t="s">
        <v>99</v>
      </c>
      <c r="W96" s="2" t="s">
        <v>100</v>
      </c>
      <c r="Y96" s="2" t="s">
        <v>105</v>
      </c>
      <c r="Z96" s="15" t="s">
        <v>106</v>
      </c>
      <c r="AA96" s="18" t="s">
        <v>105</v>
      </c>
      <c r="AB96" s="2" t="s">
        <v>106</v>
      </c>
    </row>
    <row r="97" spans="1:28" ht="12.75" customHeight="1" x14ac:dyDescent="0.2">
      <c r="A97" s="27" t="s">
        <v>62</v>
      </c>
      <c r="B97" s="47" t="s">
        <v>286</v>
      </c>
      <c r="C97" s="113"/>
      <c r="D97" s="22"/>
      <c r="E97" s="114"/>
      <c r="F97" s="116"/>
      <c r="G97" s="29">
        <f t="shared" si="90"/>
        <v>0</v>
      </c>
      <c r="H97" s="29">
        <f>C97-G97</f>
        <v>0</v>
      </c>
      <c r="I97" s="97" t="str">
        <f>IF(AND($C97="",$E97="",$F97=""),"",IF(AND(OR($C97&lt;&gt;"",$G97&lt;&gt;""),OR(J97="",K97="")),"Sélectionnez! -&gt;",""))</f>
        <v/>
      </c>
      <c r="J97" s="115"/>
      <c r="K97" s="115"/>
      <c r="L97" s="3" t="str">
        <f t="shared" ref="L97:L99" si="95">IF(J97=K97,"-", "Changement de répartition")</f>
        <v>-</v>
      </c>
      <c r="M97" s="97" t="str">
        <f t="shared" ref="M97:M99" si="96">IF(AND($C97="",$E97="",$F97=""),"",IF(AND(OR($C97&lt;&gt;"",$G97&lt;&gt;""),OR(N97="",O97="")),"Sélectionnez! -&gt;",""))</f>
        <v/>
      </c>
      <c r="N97" s="115" t="s">
        <v>105</v>
      </c>
      <c r="O97" s="115" t="s">
        <v>105</v>
      </c>
      <c r="P97" s="3" t="str">
        <f t="shared" ref="P97:P99" si="97">IF(N97=O97,"-","Changement d'origine")</f>
        <v>-</v>
      </c>
      <c r="Q97" s="45"/>
      <c r="R97" s="3" t="str">
        <f>IF(J97="Interne",C97,"-")</f>
        <v>-</v>
      </c>
      <c r="S97" s="3" t="str">
        <f>IF(J97="Apparenté",C97,"-")</f>
        <v>-</v>
      </c>
      <c r="T97" s="16" t="str">
        <f>IF(J97="Externe",C97,"-")</f>
        <v>-</v>
      </c>
      <c r="U97" s="19" t="str">
        <f>IF(K97="Interne",G97,"-")</f>
        <v>-</v>
      </c>
      <c r="V97" s="3" t="str">
        <f>IF(K97="Apparenté",G97,"-")</f>
        <v>-</v>
      </c>
      <c r="W97" s="3" t="str">
        <f>IF(K97="Externe",G97,"-")</f>
        <v>-</v>
      </c>
      <c r="Y97" s="3" t="str">
        <f>IF($N97="Canadien",IF($C97="","-",$C97),"-")</f>
        <v>-</v>
      </c>
      <c r="Z97" s="16" t="str">
        <f>IF($N97="Non-Canadien",IF($C97="","-",$C97),"-")</f>
        <v>-</v>
      </c>
      <c r="AA97" s="19" t="str">
        <f>IF($O97="Canadien",IF($G97=0,"-",$G97),"-")</f>
        <v>-</v>
      </c>
      <c r="AB97" s="3" t="str">
        <f>IF($O97="Non-Canadien",IF($G97=0,"-",$G97),"-")</f>
        <v>-</v>
      </c>
    </row>
    <row r="98" spans="1:28" ht="12.75" customHeight="1" x14ac:dyDescent="0.2">
      <c r="A98" s="27" t="s">
        <v>63</v>
      </c>
      <c r="B98" s="47" t="s">
        <v>179</v>
      </c>
      <c r="C98" s="113"/>
      <c r="D98" s="22"/>
      <c r="E98" s="114"/>
      <c r="F98" s="116"/>
      <c r="G98" s="29">
        <f t="shared" si="90"/>
        <v>0</v>
      </c>
      <c r="H98" s="29">
        <f>C98-G98</f>
        <v>0</v>
      </c>
      <c r="I98" s="97" t="str">
        <f>IF(AND($C98="",$E98="",$F98=""),"",IF(AND(OR($C98&lt;&gt;"",$G98&lt;&gt;""),OR(J98="",K98="")),"Sélectionnez! -&gt;",""))</f>
        <v/>
      </c>
      <c r="J98" s="115"/>
      <c r="K98" s="115"/>
      <c r="L98" s="3" t="str">
        <f t="shared" si="95"/>
        <v>-</v>
      </c>
      <c r="M98" s="97" t="str">
        <f t="shared" si="96"/>
        <v/>
      </c>
      <c r="N98" s="115" t="s">
        <v>105</v>
      </c>
      <c r="O98" s="115" t="s">
        <v>105</v>
      </c>
      <c r="P98" s="3" t="str">
        <f t="shared" si="97"/>
        <v>-</v>
      </c>
      <c r="Q98" s="45"/>
      <c r="R98" s="3" t="str">
        <f>IF(J98="Interne",C98,"-")</f>
        <v>-</v>
      </c>
      <c r="S98" s="3" t="str">
        <f>IF(J98="Apparenté",C98,"-")</f>
        <v>-</v>
      </c>
      <c r="T98" s="16" t="str">
        <f>IF(J98="Externe",C98,"-")</f>
        <v>-</v>
      </c>
      <c r="U98" s="19" t="str">
        <f>IF(K98="Interne",G98,"-")</f>
        <v>-</v>
      </c>
      <c r="V98" s="3" t="str">
        <f>IF(K98="Apparenté",G98,"-")</f>
        <v>-</v>
      </c>
      <c r="W98" s="3" t="str">
        <f>IF(K98="Externe",G98,"-")</f>
        <v>-</v>
      </c>
      <c r="Y98" s="3" t="str">
        <f>IF($N98="Canadien",IF($C98="","-",$C98),"-")</f>
        <v>-</v>
      </c>
      <c r="Z98" s="16" t="str">
        <f>IF($N98="Non-Canadien",IF($C98="","-",$C98),"-")</f>
        <v>-</v>
      </c>
      <c r="AA98" s="19" t="str">
        <f>IF($O98="Canadien",IF($G98=0,"-",$G98),"-")</f>
        <v>-</v>
      </c>
      <c r="AB98" s="3" t="str">
        <f>IF($O98="Non-Canadien",IF($G98=0,"-",$G98),"-")</f>
        <v>-</v>
      </c>
    </row>
    <row r="99" spans="1:28" ht="12.75" customHeight="1" x14ac:dyDescent="0.2">
      <c r="A99" s="27"/>
      <c r="B99" s="47"/>
      <c r="C99" s="113"/>
      <c r="D99" s="22"/>
      <c r="E99" s="114"/>
      <c r="F99" s="116"/>
      <c r="G99" s="29">
        <f t="shared" si="90"/>
        <v>0</v>
      </c>
      <c r="H99" s="29">
        <f>C99-G99</f>
        <v>0</v>
      </c>
      <c r="I99" s="97" t="str">
        <f>IF(AND($C99="",$E99="",$F99=""),"",IF(AND(OR($C99&lt;&gt;"",$G99&lt;&gt;""),OR(J99="",K99="")),"Sélectionnez! -&gt;",""))</f>
        <v/>
      </c>
      <c r="J99" s="115"/>
      <c r="K99" s="115"/>
      <c r="L99" s="3" t="str">
        <f t="shared" si="95"/>
        <v>-</v>
      </c>
      <c r="M99" s="97" t="str">
        <f t="shared" si="96"/>
        <v/>
      </c>
      <c r="N99" s="115" t="s">
        <v>105</v>
      </c>
      <c r="O99" s="115" t="s">
        <v>105</v>
      </c>
      <c r="P99" s="3" t="str">
        <f t="shared" si="97"/>
        <v>-</v>
      </c>
      <c r="Q99" s="45"/>
      <c r="R99" s="3" t="str">
        <f>IF(J99="Interne",C99,"-")</f>
        <v>-</v>
      </c>
      <c r="S99" s="3" t="str">
        <f>IF(J99="Apparenté",C99,"-")</f>
        <v>-</v>
      </c>
      <c r="T99" s="16" t="str">
        <f>IF(J99="Externe",C99,"-")</f>
        <v>-</v>
      </c>
      <c r="U99" s="19" t="str">
        <f>IF(K99="Interne",G99,"-")</f>
        <v>-</v>
      </c>
      <c r="V99" s="3" t="str">
        <f>IF(K99="Apparenté",G99,"-")</f>
        <v>-</v>
      </c>
      <c r="W99" s="3" t="str">
        <f>IF(K99="Externe",G99,"-")</f>
        <v>-</v>
      </c>
      <c r="Y99" s="3" t="str">
        <f>IF($N99="Canadien",IF($C99="","-",$C99),"-")</f>
        <v>-</v>
      </c>
      <c r="Z99" s="16" t="str">
        <f>IF($N99="Non-Canadien",IF($C99="","-",$C99),"-")</f>
        <v>-</v>
      </c>
      <c r="AA99" s="19" t="str">
        <f>IF($O99="Canadien",IF($G99=0,"-",$G99),"-")</f>
        <v>-</v>
      </c>
      <c r="AB99" s="3" t="str">
        <f>IF($O99="Non-Canadien",IF($G99=0,"-",$G99),"-")</f>
        <v>-</v>
      </c>
    </row>
    <row r="100" spans="1:28" s="21" customFormat="1" ht="12.75" customHeight="1" x14ac:dyDescent="0.2">
      <c r="A100" s="25">
        <v>9</v>
      </c>
      <c r="B100" s="48" t="s">
        <v>182</v>
      </c>
      <c r="C100" s="31">
        <f>ROUND(SUM(C97:C99),0)</f>
        <v>0</v>
      </c>
      <c r="D100" s="46"/>
      <c r="E100" s="31">
        <f>ROUND(SUM(E97:E99),0)</f>
        <v>0</v>
      </c>
      <c r="F100" s="49">
        <f>ROUND(SUM(F97:F99),0)</f>
        <v>0</v>
      </c>
      <c r="G100" s="31">
        <f>ROUND(SUM(G97:G99),0)</f>
        <v>0</v>
      </c>
      <c r="H100" s="31">
        <f>SUM(H97:H99)</f>
        <v>0</v>
      </c>
      <c r="I100" s="97"/>
      <c r="M100" s="97"/>
      <c r="R100" s="4">
        <f t="shared" ref="R100:W100" si="98">ROUND(SUM(R97:R99),0)</f>
        <v>0</v>
      </c>
      <c r="S100" s="4">
        <f t="shared" si="98"/>
        <v>0</v>
      </c>
      <c r="T100" s="17">
        <f t="shared" si="98"/>
        <v>0</v>
      </c>
      <c r="U100" s="20">
        <f t="shared" si="98"/>
        <v>0</v>
      </c>
      <c r="V100" s="4">
        <f t="shared" si="98"/>
        <v>0</v>
      </c>
      <c r="W100" s="4">
        <f t="shared" si="98"/>
        <v>0</v>
      </c>
      <c r="Y100" s="4">
        <f>ROUND(SUM(Y97:Y99),0)</f>
        <v>0</v>
      </c>
      <c r="Z100" s="17">
        <f>ROUND(SUM(Z97:Z99),0)</f>
        <v>0</v>
      </c>
      <c r="AA100" s="20">
        <f>ROUND(SUM(AA97:AA99),0)</f>
        <v>0</v>
      </c>
      <c r="AB100" s="4">
        <f>ROUND(SUM(AB97:AB99),0)</f>
        <v>0</v>
      </c>
    </row>
    <row r="101" spans="1:28" ht="12.75" customHeight="1" x14ac:dyDescent="0.2">
      <c r="B101" s="1"/>
      <c r="C101" s="22"/>
      <c r="D101" s="22"/>
      <c r="E101" s="22"/>
      <c r="F101" s="22"/>
      <c r="G101" s="23"/>
      <c r="H101" s="23"/>
      <c r="I101" s="97"/>
      <c r="M101" s="97"/>
    </row>
    <row r="102" spans="1:28" s="21" customFormat="1" ht="12.75" customHeight="1" x14ac:dyDescent="0.2">
      <c r="A102" s="25">
        <v>10</v>
      </c>
      <c r="B102" s="419" t="s">
        <v>194</v>
      </c>
      <c r="C102" s="420"/>
      <c r="D102" s="420"/>
      <c r="E102" s="420"/>
      <c r="F102" s="420"/>
      <c r="G102" s="420"/>
      <c r="H102" s="421"/>
      <c r="I102" s="97"/>
      <c r="M102" s="97"/>
      <c r="R102" s="2" t="s">
        <v>98</v>
      </c>
      <c r="S102" s="2" t="s">
        <v>99</v>
      </c>
      <c r="T102" s="15" t="s">
        <v>100</v>
      </c>
      <c r="U102" s="18" t="s">
        <v>98</v>
      </c>
      <c r="V102" s="2" t="s">
        <v>99</v>
      </c>
      <c r="W102" s="2" t="s">
        <v>100</v>
      </c>
      <c r="Y102" s="2" t="s">
        <v>105</v>
      </c>
      <c r="Z102" s="15" t="s">
        <v>106</v>
      </c>
      <c r="AA102" s="18" t="s">
        <v>105</v>
      </c>
      <c r="AB102" s="2" t="s">
        <v>106</v>
      </c>
    </row>
    <row r="103" spans="1:28" ht="12.75" customHeight="1" x14ac:dyDescent="0.2">
      <c r="A103" s="35" t="s">
        <v>5</v>
      </c>
      <c r="B103" s="47" t="s">
        <v>291</v>
      </c>
      <c r="C103" s="113"/>
      <c r="D103" s="22"/>
      <c r="E103" s="114"/>
      <c r="F103" s="116"/>
      <c r="G103" s="29">
        <f t="shared" ref="G103:G109" si="99">E103+F103</f>
        <v>0</v>
      </c>
      <c r="H103" s="29">
        <f t="shared" ref="H103:H114" si="100">C103-G103</f>
        <v>0</v>
      </c>
      <c r="I103" s="97" t="str">
        <f t="shared" ref="I103:I114" si="101">IF(AND($C103="",$E103="",$F103=""),"",IF(AND(OR($C103&lt;&gt;"",$G103&lt;&gt;""),OR(J103="",K103="")),"Sélectionnez! -&gt;",""))</f>
        <v/>
      </c>
      <c r="J103" s="115"/>
      <c r="K103" s="115"/>
      <c r="L103" s="3" t="str">
        <f t="shared" ref="L103:L114" si="102">IF(J103=K103,"-", "Changement de répartition")</f>
        <v>-</v>
      </c>
      <c r="M103" s="97" t="str">
        <f t="shared" ref="M103:M114" si="103">IF(AND($C103="",$E103="",$F103=""),"",IF(AND(OR($C103&lt;&gt;"",$G103&lt;&gt;""),OR(N103="",O103="")),"Sélectionnez! -&gt;",""))</f>
        <v/>
      </c>
      <c r="N103" s="115" t="s">
        <v>105</v>
      </c>
      <c r="O103" s="115" t="s">
        <v>105</v>
      </c>
      <c r="P103" s="3" t="str">
        <f t="shared" ref="P103:P114" si="104">IF(N103=O103,"-","Changement d'origine")</f>
        <v>-</v>
      </c>
      <c r="Q103" s="45"/>
      <c r="R103" s="3" t="str">
        <f t="shared" ref="R103:R114" si="105">IF(J103="Interne",C103,"-")</f>
        <v>-</v>
      </c>
      <c r="S103" s="3" t="str">
        <f t="shared" ref="S103:S114" si="106">IF(J103="Apparenté",C103,"-")</f>
        <v>-</v>
      </c>
      <c r="T103" s="16" t="str">
        <f t="shared" ref="T103:T114" si="107">IF(J103="Externe",C103,"-")</f>
        <v>-</v>
      </c>
      <c r="U103" s="19" t="str">
        <f t="shared" ref="U103:U114" si="108">IF(K103="Interne",G103,"-")</f>
        <v>-</v>
      </c>
      <c r="V103" s="3" t="str">
        <f t="shared" ref="V103:V114" si="109">IF(K103="Apparenté",G103,"-")</f>
        <v>-</v>
      </c>
      <c r="W103" s="3" t="str">
        <f t="shared" ref="W103:W114" si="110">IF(K103="Externe",G103,"-")</f>
        <v>-</v>
      </c>
      <c r="Y103" s="3" t="str">
        <f t="shared" ref="Y103:Y114" si="111">IF($N103="Canadien",IF($C103="","-",$C103),"-")</f>
        <v>-</v>
      </c>
      <c r="Z103" s="16" t="str">
        <f t="shared" ref="Z103:Z114" si="112">IF($N103="Non-Canadien",IF($C103="","-",$C103),"-")</f>
        <v>-</v>
      </c>
      <c r="AA103" s="19" t="str">
        <f t="shared" ref="AA103:AA114" si="113">IF($O103="Canadien",IF($G103=0,"-",$G103),"-")</f>
        <v>-</v>
      </c>
      <c r="AB103" s="3" t="str">
        <f t="shared" ref="AB103:AB114" si="114">IF($O103="Non-Canadien",IF($G103=0,"-",$G103),"-")</f>
        <v>-</v>
      </c>
    </row>
    <row r="104" spans="1:28" ht="12.75" customHeight="1" x14ac:dyDescent="0.2">
      <c r="A104" s="35" t="s">
        <v>64</v>
      </c>
      <c r="B104" s="47" t="s">
        <v>183</v>
      </c>
      <c r="C104" s="113"/>
      <c r="D104" s="22"/>
      <c r="E104" s="114"/>
      <c r="F104" s="116"/>
      <c r="G104" s="29">
        <f t="shared" si="99"/>
        <v>0</v>
      </c>
      <c r="H104" s="29">
        <f t="shared" si="100"/>
        <v>0</v>
      </c>
      <c r="I104" s="97" t="str">
        <f t="shared" si="101"/>
        <v/>
      </c>
      <c r="J104" s="115"/>
      <c r="K104" s="115"/>
      <c r="L104" s="3" t="str">
        <f t="shared" si="102"/>
        <v>-</v>
      </c>
      <c r="M104" s="97" t="str">
        <f t="shared" si="103"/>
        <v/>
      </c>
      <c r="N104" s="115" t="s">
        <v>105</v>
      </c>
      <c r="O104" s="115" t="s">
        <v>105</v>
      </c>
      <c r="P104" s="3" t="str">
        <f t="shared" si="104"/>
        <v>-</v>
      </c>
      <c r="Q104" s="45"/>
      <c r="R104" s="3" t="str">
        <f t="shared" si="105"/>
        <v>-</v>
      </c>
      <c r="S104" s="3" t="str">
        <f t="shared" si="106"/>
        <v>-</v>
      </c>
      <c r="T104" s="16" t="str">
        <f t="shared" si="107"/>
        <v>-</v>
      </c>
      <c r="U104" s="19" t="str">
        <f t="shared" si="108"/>
        <v>-</v>
      </c>
      <c r="V104" s="3" t="str">
        <f t="shared" si="109"/>
        <v>-</v>
      </c>
      <c r="W104" s="3" t="str">
        <f t="shared" si="110"/>
        <v>-</v>
      </c>
      <c r="Y104" s="3" t="str">
        <f t="shared" si="111"/>
        <v>-</v>
      </c>
      <c r="Z104" s="16" t="str">
        <f t="shared" si="112"/>
        <v>-</v>
      </c>
      <c r="AA104" s="19" t="str">
        <f t="shared" si="113"/>
        <v>-</v>
      </c>
      <c r="AB104" s="3" t="str">
        <f t="shared" si="114"/>
        <v>-</v>
      </c>
    </row>
    <row r="105" spans="1:28" ht="12.75" customHeight="1" x14ac:dyDescent="0.2">
      <c r="A105" s="35" t="s">
        <v>6</v>
      </c>
      <c r="B105" s="47" t="s">
        <v>184</v>
      </c>
      <c r="C105" s="113"/>
      <c r="D105" s="22"/>
      <c r="E105" s="114"/>
      <c r="F105" s="116"/>
      <c r="G105" s="29">
        <f t="shared" si="99"/>
        <v>0</v>
      </c>
      <c r="H105" s="29">
        <f t="shared" si="100"/>
        <v>0</v>
      </c>
      <c r="I105" s="97" t="str">
        <f t="shared" si="101"/>
        <v/>
      </c>
      <c r="J105" s="115"/>
      <c r="K105" s="115"/>
      <c r="L105" s="3" t="str">
        <f t="shared" si="102"/>
        <v>-</v>
      </c>
      <c r="M105" s="97" t="str">
        <f t="shared" si="103"/>
        <v/>
      </c>
      <c r="N105" s="115" t="s">
        <v>105</v>
      </c>
      <c r="O105" s="115" t="s">
        <v>105</v>
      </c>
      <c r="P105" s="3" t="str">
        <f t="shared" si="104"/>
        <v>-</v>
      </c>
      <c r="Q105" s="45"/>
      <c r="R105" s="3" t="str">
        <f t="shared" si="105"/>
        <v>-</v>
      </c>
      <c r="S105" s="3" t="str">
        <f t="shared" si="106"/>
        <v>-</v>
      </c>
      <c r="T105" s="16" t="str">
        <f t="shared" si="107"/>
        <v>-</v>
      </c>
      <c r="U105" s="19" t="str">
        <f t="shared" si="108"/>
        <v>-</v>
      </c>
      <c r="V105" s="3" t="str">
        <f t="shared" si="109"/>
        <v>-</v>
      </c>
      <c r="W105" s="3" t="str">
        <f t="shared" si="110"/>
        <v>-</v>
      </c>
      <c r="Y105" s="3" t="str">
        <f t="shared" si="111"/>
        <v>-</v>
      </c>
      <c r="Z105" s="16" t="str">
        <f t="shared" si="112"/>
        <v>-</v>
      </c>
      <c r="AA105" s="19" t="str">
        <f t="shared" si="113"/>
        <v>-</v>
      </c>
      <c r="AB105" s="3" t="str">
        <f t="shared" si="114"/>
        <v>-</v>
      </c>
    </row>
    <row r="106" spans="1:28" ht="12.75" customHeight="1" x14ac:dyDescent="0.2">
      <c r="A106" s="35" t="s">
        <v>65</v>
      </c>
      <c r="B106" s="47" t="s">
        <v>185</v>
      </c>
      <c r="C106" s="113"/>
      <c r="D106" s="22"/>
      <c r="E106" s="114"/>
      <c r="F106" s="116"/>
      <c r="G106" s="29">
        <f t="shared" si="99"/>
        <v>0</v>
      </c>
      <c r="H106" s="29">
        <f t="shared" si="100"/>
        <v>0</v>
      </c>
      <c r="I106" s="97" t="str">
        <f t="shared" si="101"/>
        <v/>
      </c>
      <c r="J106" s="115"/>
      <c r="K106" s="115"/>
      <c r="L106" s="3" t="str">
        <f t="shared" si="102"/>
        <v>-</v>
      </c>
      <c r="M106" s="97" t="str">
        <f t="shared" si="103"/>
        <v/>
      </c>
      <c r="N106" s="115" t="s">
        <v>105</v>
      </c>
      <c r="O106" s="115" t="s">
        <v>105</v>
      </c>
      <c r="P106" s="3" t="str">
        <f t="shared" si="104"/>
        <v>-</v>
      </c>
      <c r="Q106" s="45"/>
      <c r="R106" s="3" t="str">
        <f t="shared" si="105"/>
        <v>-</v>
      </c>
      <c r="S106" s="3" t="str">
        <f t="shared" si="106"/>
        <v>-</v>
      </c>
      <c r="T106" s="16" t="str">
        <f t="shared" si="107"/>
        <v>-</v>
      </c>
      <c r="U106" s="19" t="str">
        <f t="shared" si="108"/>
        <v>-</v>
      </c>
      <c r="V106" s="3" t="str">
        <f t="shared" si="109"/>
        <v>-</v>
      </c>
      <c r="W106" s="3" t="str">
        <f t="shared" si="110"/>
        <v>-</v>
      </c>
      <c r="Y106" s="3" t="str">
        <f t="shared" si="111"/>
        <v>-</v>
      </c>
      <c r="Z106" s="16" t="str">
        <f t="shared" si="112"/>
        <v>-</v>
      </c>
      <c r="AA106" s="19" t="str">
        <f t="shared" si="113"/>
        <v>-</v>
      </c>
      <c r="AB106" s="3" t="str">
        <f t="shared" si="114"/>
        <v>-</v>
      </c>
    </row>
    <row r="107" spans="1:28" ht="12.75" customHeight="1" x14ac:dyDescent="0.2">
      <c r="A107" s="35" t="s">
        <v>7</v>
      </c>
      <c r="B107" s="47" t="s">
        <v>186</v>
      </c>
      <c r="C107" s="113"/>
      <c r="D107" s="22"/>
      <c r="E107" s="114"/>
      <c r="F107" s="116"/>
      <c r="G107" s="29">
        <f t="shared" si="99"/>
        <v>0</v>
      </c>
      <c r="H107" s="29">
        <f t="shared" si="100"/>
        <v>0</v>
      </c>
      <c r="I107" s="97" t="str">
        <f t="shared" si="101"/>
        <v/>
      </c>
      <c r="J107" s="115"/>
      <c r="K107" s="115"/>
      <c r="L107" s="3" t="str">
        <f t="shared" si="102"/>
        <v>-</v>
      </c>
      <c r="M107" s="97" t="str">
        <f t="shared" si="103"/>
        <v/>
      </c>
      <c r="N107" s="115" t="s">
        <v>105</v>
      </c>
      <c r="O107" s="115" t="s">
        <v>105</v>
      </c>
      <c r="P107" s="3" t="str">
        <f t="shared" si="104"/>
        <v>-</v>
      </c>
      <c r="Q107" s="45"/>
      <c r="R107" s="3" t="str">
        <f t="shared" si="105"/>
        <v>-</v>
      </c>
      <c r="S107" s="3" t="str">
        <f t="shared" si="106"/>
        <v>-</v>
      </c>
      <c r="T107" s="16" t="str">
        <f t="shared" si="107"/>
        <v>-</v>
      </c>
      <c r="U107" s="19" t="str">
        <f t="shared" si="108"/>
        <v>-</v>
      </c>
      <c r="V107" s="3" t="str">
        <f t="shared" si="109"/>
        <v>-</v>
      </c>
      <c r="W107" s="3" t="str">
        <f t="shared" si="110"/>
        <v>-</v>
      </c>
      <c r="Y107" s="3" t="str">
        <f t="shared" si="111"/>
        <v>-</v>
      </c>
      <c r="Z107" s="16" t="str">
        <f t="shared" si="112"/>
        <v>-</v>
      </c>
      <c r="AA107" s="19" t="str">
        <f t="shared" si="113"/>
        <v>-</v>
      </c>
      <c r="AB107" s="3" t="str">
        <f t="shared" si="114"/>
        <v>-</v>
      </c>
    </row>
    <row r="108" spans="1:28" ht="12.75" customHeight="1" x14ac:dyDescent="0.2">
      <c r="A108" s="35" t="s">
        <v>66</v>
      </c>
      <c r="B108" s="47" t="s">
        <v>287</v>
      </c>
      <c r="C108" s="113"/>
      <c r="D108" s="22"/>
      <c r="E108" s="114"/>
      <c r="F108" s="116"/>
      <c r="G108" s="29">
        <f t="shared" si="99"/>
        <v>0</v>
      </c>
      <c r="H108" s="29">
        <f t="shared" si="100"/>
        <v>0</v>
      </c>
      <c r="I108" s="97" t="str">
        <f t="shared" si="101"/>
        <v/>
      </c>
      <c r="J108" s="115"/>
      <c r="K108" s="115"/>
      <c r="L108" s="3" t="str">
        <f t="shared" si="102"/>
        <v>-</v>
      </c>
      <c r="M108" s="97" t="str">
        <f t="shared" si="103"/>
        <v/>
      </c>
      <c r="N108" s="115" t="s">
        <v>105</v>
      </c>
      <c r="O108" s="115" t="s">
        <v>105</v>
      </c>
      <c r="P108" s="3" t="str">
        <f t="shared" si="104"/>
        <v>-</v>
      </c>
      <c r="Q108" s="45"/>
      <c r="R108" s="3" t="str">
        <f t="shared" si="105"/>
        <v>-</v>
      </c>
      <c r="S108" s="3" t="str">
        <f t="shared" si="106"/>
        <v>-</v>
      </c>
      <c r="T108" s="16" t="str">
        <f t="shared" si="107"/>
        <v>-</v>
      </c>
      <c r="U108" s="19" t="str">
        <f t="shared" si="108"/>
        <v>-</v>
      </c>
      <c r="V108" s="3" t="str">
        <f t="shared" si="109"/>
        <v>-</v>
      </c>
      <c r="W108" s="3" t="str">
        <f t="shared" si="110"/>
        <v>-</v>
      </c>
      <c r="Y108" s="3" t="str">
        <f t="shared" si="111"/>
        <v>-</v>
      </c>
      <c r="Z108" s="16" t="str">
        <f t="shared" si="112"/>
        <v>-</v>
      </c>
      <c r="AA108" s="19" t="str">
        <f t="shared" si="113"/>
        <v>-</v>
      </c>
      <c r="AB108" s="3" t="str">
        <f t="shared" si="114"/>
        <v>-</v>
      </c>
    </row>
    <row r="109" spans="1:28" ht="12.75" customHeight="1" x14ac:dyDescent="0.2">
      <c r="A109" s="35" t="s">
        <v>161</v>
      </c>
      <c r="B109" s="47" t="s">
        <v>138</v>
      </c>
      <c r="C109" s="113"/>
      <c r="D109" s="22"/>
      <c r="E109" s="114"/>
      <c r="F109" s="116"/>
      <c r="G109" s="29">
        <f t="shared" si="99"/>
        <v>0</v>
      </c>
      <c r="H109" s="29">
        <f t="shared" si="100"/>
        <v>0</v>
      </c>
      <c r="I109" s="97" t="str">
        <f t="shared" si="101"/>
        <v/>
      </c>
      <c r="J109" s="115"/>
      <c r="K109" s="115"/>
      <c r="L109" s="3" t="str">
        <f t="shared" si="102"/>
        <v>-</v>
      </c>
      <c r="M109" s="97" t="str">
        <f t="shared" si="103"/>
        <v/>
      </c>
      <c r="N109" s="115" t="s">
        <v>105</v>
      </c>
      <c r="O109" s="115" t="s">
        <v>105</v>
      </c>
      <c r="P109" s="3" t="str">
        <f t="shared" si="104"/>
        <v>-</v>
      </c>
      <c r="Q109" s="45"/>
      <c r="R109" s="3" t="str">
        <f t="shared" si="105"/>
        <v>-</v>
      </c>
      <c r="S109" s="3" t="str">
        <f t="shared" si="106"/>
        <v>-</v>
      </c>
      <c r="T109" s="16" t="str">
        <f t="shared" si="107"/>
        <v>-</v>
      </c>
      <c r="U109" s="19" t="str">
        <f t="shared" si="108"/>
        <v>-</v>
      </c>
      <c r="V109" s="3" t="str">
        <f t="shared" si="109"/>
        <v>-</v>
      </c>
      <c r="W109" s="3" t="str">
        <f t="shared" si="110"/>
        <v>-</v>
      </c>
      <c r="Y109" s="3" t="str">
        <f t="shared" si="111"/>
        <v>-</v>
      </c>
      <c r="Z109" s="16" t="str">
        <f t="shared" si="112"/>
        <v>-</v>
      </c>
      <c r="AA109" s="19" t="str">
        <f t="shared" si="113"/>
        <v>-</v>
      </c>
      <c r="AB109" s="3" t="str">
        <f t="shared" si="114"/>
        <v>-</v>
      </c>
    </row>
    <row r="110" spans="1:28" ht="12.75" customHeight="1" x14ac:dyDescent="0.2">
      <c r="A110" s="251" t="s">
        <v>295</v>
      </c>
      <c r="B110" s="284" t="s">
        <v>296</v>
      </c>
      <c r="C110" s="113"/>
      <c r="D110" s="22"/>
      <c r="E110" s="114"/>
      <c r="F110" s="116"/>
      <c r="G110" s="29">
        <f t="shared" ref="G110:G112" si="115">E110+F110</f>
        <v>0</v>
      </c>
      <c r="H110" s="29">
        <f t="shared" ref="H110:H112" si="116">C110-G110</f>
        <v>0</v>
      </c>
      <c r="I110" s="97" t="str">
        <f t="shared" si="101"/>
        <v/>
      </c>
      <c r="J110" s="115"/>
      <c r="K110" s="115"/>
      <c r="L110" s="3" t="str">
        <f t="shared" si="102"/>
        <v>-</v>
      </c>
      <c r="M110" s="97" t="str">
        <f t="shared" si="103"/>
        <v/>
      </c>
      <c r="N110" s="115" t="s">
        <v>105</v>
      </c>
      <c r="O110" s="115" t="s">
        <v>105</v>
      </c>
      <c r="P110" s="3" t="str">
        <f t="shared" si="104"/>
        <v>-</v>
      </c>
      <c r="Q110" s="45"/>
      <c r="R110" s="3" t="str">
        <f t="shared" ref="R110:R112" si="117">IF(J110="Interne",C110,"-")</f>
        <v>-</v>
      </c>
      <c r="S110" s="3" t="str">
        <f t="shared" ref="S110:S112" si="118">IF(J110="Apparenté",C110,"-")</f>
        <v>-</v>
      </c>
      <c r="T110" s="16" t="str">
        <f t="shared" ref="T110:T112" si="119">IF(J110="Externe",C110,"-")</f>
        <v>-</v>
      </c>
      <c r="U110" s="19" t="str">
        <f t="shared" ref="U110:U112" si="120">IF(K110="Interne",G110,"-")</f>
        <v>-</v>
      </c>
      <c r="V110" s="3" t="str">
        <f t="shared" ref="V110:V112" si="121">IF(K110="Apparenté",G110,"-")</f>
        <v>-</v>
      </c>
      <c r="W110" s="3" t="str">
        <f t="shared" ref="W110:W112" si="122">IF(K110="Externe",G110,"-")</f>
        <v>-</v>
      </c>
      <c r="Y110" s="3" t="str">
        <f t="shared" si="111"/>
        <v>-</v>
      </c>
      <c r="Z110" s="16" t="str">
        <f t="shared" si="112"/>
        <v>-</v>
      </c>
      <c r="AA110" s="19" t="str">
        <f t="shared" si="113"/>
        <v>-</v>
      </c>
      <c r="AB110" s="3" t="str">
        <f t="shared" si="114"/>
        <v>-</v>
      </c>
    </row>
    <row r="111" spans="1:28" ht="12.75" customHeight="1" x14ac:dyDescent="0.2">
      <c r="A111" s="251" t="s">
        <v>297</v>
      </c>
      <c r="B111" s="284" t="s">
        <v>298</v>
      </c>
      <c r="C111" s="113"/>
      <c r="D111" s="22"/>
      <c r="E111" s="114"/>
      <c r="F111" s="116"/>
      <c r="G111" s="29">
        <f t="shared" si="115"/>
        <v>0</v>
      </c>
      <c r="H111" s="29">
        <f t="shared" si="116"/>
        <v>0</v>
      </c>
      <c r="I111" s="97" t="str">
        <f t="shared" si="101"/>
        <v/>
      </c>
      <c r="J111" s="115"/>
      <c r="K111" s="115"/>
      <c r="L111" s="3" t="str">
        <f t="shared" si="102"/>
        <v>-</v>
      </c>
      <c r="M111" s="97" t="str">
        <f t="shared" si="103"/>
        <v/>
      </c>
      <c r="N111" s="115" t="s">
        <v>105</v>
      </c>
      <c r="O111" s="115" t="s">
        <v>105</v>
      </c>
      <c r="P111" s="3" t="str">
        <f t="shared" si="104"/>
        <v>-</v>
      </c>
      <c r="Q111" s="45"/>
      <c r="R111" s="3" t="str">
        <f t="shared" si="117"/>
        <v>-</v>
      </c>
      <c r="S111" s="3" t="str">
        <f t="shared" si="118"/>
        <v>-</v>
      </c>
      <c r="T111" s="16" t="str">
        <f t="shared" si="119"/>
        <v>-</v>
      </c>
      <c r="U111" s="19" t="str">
        <f t="shared" si="120"/>
        <v>-</v>
      </c>
      <c r="V111" s="3" t="str">
        <f t="shared" si="121"/>
        <v>-</v>
      </c>
      <c r="W111" s="3" t="str">
        <f t="shared" si="122"/>
        <v>-</v>
      </c>
      <c r="Y111" s="3" t="str">
        <f t="shared" si="111"/>
        <v>-</v>
      </c>
      <c r="Z111" s="16" t="str">
        <f t="shared" si="112"/>
        <v>-</v>
      </c>
      <c r="AA111" s="19" t="str">
        <f t="shared" si="113"/>
        <v>-</v>
      </c>
      <c r="AB111" s="3" t="str">
        <f t="shared" si="114"/>
        <v>-</v>
      </c>
    </row>
    <row r="112" spans="1:28" ht="12.75" customHeight="1" x14ac:dyDescent="0.2">
      <c r="A112" s="251" t="s">
        <v>299</v>
      </c>
      <c r="B112" s="252" t="s">
        <v>300</v>
      </c>
      <c r="C112" s="113"/>
      <c r="D112" s="22"/>
      <c r="E112" s="114"/>
      <c r="F112" s="116"/>
      <c r="G112" s="29">
        <f t="shared" si="115"/>
        <v>0</v>
      </c>
      <c r="H112" s="29">
        <f t="shared" si="116"/>
        <v>0</v>
      </c>
      <c r="I112" s="97" t="str">
        <f t="shared" si="101"/>
        <v/>
      </c>
      <c r="J112" s="115"/>
      <c r="K112" s="115"/>
      <c r="L112" s="3" t="str">
        <f t="shared" si="102"/>
        <v>-</v>
      </c>
      <c r="M112" s="97" t="str">
        <f t="shared" si="103"/>
        <v/>
      </c>
      <c r="N112" s="115" t="s">
        <v>105</v>
      </c>
      <c r="O112" s="115" t="s">
        <v>105</v>
      </c>
      <c r="P112" s="3" t="str">
        <f t="shared" si="104"/>
        <v>-</v>
      </c>
      <c r="Q112" s="45"/>
      <c r="R112" s="3" t="str">
        <f t="shared" si="117"/>
        <v>-</v>
      </c>
      <c r="S112" s="3" t="str">
        <f t="shared" si="118"/>
        <v>-</v>
      </c>
      <c r="T112" s="16" t="str">
        <f t="shared" si="119"/>
        <v>-</v>
      </c>
      <c r="U112" s="19" t="str">
        <f t="shared" si="120"/>
        <v>-</v>
      </c>
      <c r="V112" s="3" t="str">
        <f t="shared" si="121"/>
        <v>-</v>
      </c>
      <c r="W112" s="3" t="str">
        <f t="shared" si="122"/>
        <v>-</v>
      </c>
      <c r="Y112" s="3" t="str">
        <f t="shared" si="111"/>
        <v>-</v>
      </c>
      <c r="Z112" s="16" t="str">
        <f t="shared" si="112"/>
        <v>-</v>
      </c>
      <c r="AA112" s="19" t="str">
        <f t="shared" si="113"/>
        <v>-</v>
      </c>
      <c r="AB112" s="3" t="str">
        <f t="shared" si="114"/>
        <v>-</v>
      </c>
    </row>
    <row r="113" spans="1:28" ht="12.75" customHeight="1" x14ac:dyDescent="0.2">
      <c r="A113" s="35" t="s">
        <v>8</v>
      </c>
      <c r="B113" s="47" t="s">
        <v>181</v>
      </c>
      <c r="C113" s="113"/>
      <c r="D113" s="22"/>
      <c r="E113" s="114"/>
      <c r="F113" s="116"/>
      <c r="G113" s="29">
        <f>E113+F113</f>
        <v>0</v>
      </c>
      <c r="H113" s="29">
        <f t="shared" si="100"/>
        <v>0</v>
      </c>
      <c r="I113" s="97" t="str">
        <f t="shared" si="101"/>
        <v/>
      </c>
      <c r="J113" s="115"/>
      <c r="K113" s="115"/>
      <c r="L113" s="3" t="str">
        <f t="shared" si="102"/>
        <v>-</v>
      </c>
      <c r="M113" s="97" t="str">
        <f t="shared" si="103"/>
        <v/>
      </c>
      <c r="N113" s="115" t="s">
        <v>105</v>
      </c>
      <c r="O113" s="115" t="s">
        <v>105</v>
      </c>
      <c r="P113" s="3" t="str">
        <f t="shared" si="104"/>
        <v>-</v>
      </c>
      <c r="Q113" s="45"/>
      <c r="R113" s="3" t="str">
        <f t="shared" si="105"/>
        <v>-</v>
      </c>
      <c r="S113" s="3" t="str">
        <f t="shared" si="106"/>
        <v>-</v>
      </c>
      <c r="T113" s="16" t="str">
        <f t="shared" si="107"/>
        <v>-</v>
      </c>
      <c r="U113" s="19" t="str">
        <f t="shared" si="108"/>
        <v>-</v>
      </c>
      <c r="V113" s="3" t="str">
        <f t="shared" si="109"/>
        <v>-</v>
      </c>
      <c r="W113" s="3" t="str">
        <f t="shared" si="110"/>
        <v>-</v>
      </c>
      <c r="Y113" s="3" t="str">
        <f t="shared" si="111"/>
        <v>-</v>
      </c>
      <c r="Z113" s="16" t="str">
        <f t="shared" si="112"/>
        <v>-</v>
      </c>
      <c r="AA113" s="19" t="str">
        <f t="shared" si="113"/>
        <v>-</v>
      </c>
      <c r="AB113" s="3" t="str">
        <f t="shared" si="114"/>
        <v>-</v>
      </c>
    </row>
    <row r="114" spans="1:28" ht="12.75" customHeight="1" x14ac:dyDescent="0.2">
      <c r="A114" s="35"/>
      <c r="B114" s="47"/>
      <c r="C114" s="113"/>
      <c r="D114" s="22"/>
      <c r="E114" s="114"/>
      <c r="F114" s="116"/>
      <c r="G114" s="29">
        <f>E114+F114</f>
        <v>0</v>
      </c>
      <c r="H114" s="29">
        <f t="shared" si="100"/>
        <v>0</v>
      </c>
      <c r="I114" s="97" t="str">
        <f t="shared" si="101"/>
        <v/>
      </c>
      <c r="J114" s="115"/>
      <c r="K114" s="115"/>
      <c r="L114" s="3" t="str">
        <f t="shared" si="102"/>
        <v>-</v>
      </c>
      <c r="M114" s="97" t="str">
        <f t="shared" si="103"/>
        <v/>
      </c>
      <c r="N114" s="115" t="s">
        <v>105</v>
      </c>
      <c r="O114" s="115" t="s">
        <v>105</v>
      </c>
      <c r="P114" s="3" t="str">
        <f t="shared" si="104"/>
        <v>-</v>
      </c>
      <c r="Q114" s="45"/>
      <c r="R114" s="3" t="str">
        <f t="shared" si="105"/>
        <v>-</v>
      </c>
      <c r="S114" s="3" t="str">
        <f t="shared" si="106"/>
        <v>-</v>
      </c>
      <c r="T114" s="16" t="str">
        <f t="shared" si="107"/>
        <v>-</v>
      </c>
      <c r="U114" s="19" t="str">
        <f t="shared" si="108"/>
        <v>-</v>
      </c>
      <c r="V114" s="3" t="str">
        <f t="shared" si="109"/>
        <v>-</v>
      </c>
      <c r="W114" s="3" t="str">
        <f t="shared" si="110"/>
        <v>-</v>
      </c>
      <c r="Y114" s="3" t="str">
        <f t="shared" si="111"/>
        <v>-</v>
      </c>
      <c r="Z114" s="16" t="str">
        <f t="shared" si="112"/>
        <v>-</v>
      </c>
      <c r="AA114" s="19" t="str">
        <f t="shared" si="113"/>
        <v>-</v>
      </c>
      <c r="AB114" s="3" t="str">
        <f t="shared" si="114"/>
        <v>-</v>
      </c>
    </row>
    <row r="115" spans="1:28" s="21" customFormat="1" ht="12.75" customHeight="1" x14ac:dyDescent="0.2">
      <c r="A115" s="25">
        <v>10</v>
      </c>
      <c r="B115" s="48" t="s">
        <v>196</v>
      </c>
      <c r="C115" s="31">
        <f>ROUND(SUM(C103:C114),0)</f>
        <v>0</v>
      </c>
      <c r="D115" s="46"/>
      <c r="E115" s="31">
        <f>ROUND(SUM(E103:E114),0)</f>
        <v>0</v>
      </c>
      <c r="F115" s="49">
        <f>ROUND(SUM(F103:F114),0)</f>
        <v>0</v>
      </c>
      <c r="G115" s="31">
        <f>ROUND(SUM(G103:G114),0)</f>
        <v>0</v>
      </c>
      <c r="H115" s="31">
        <f>SUM(H103:H114)</f>
        <v>0</v>
      </c>
      <c r="I115" s="97"/>
      <c r="M115" s="97"/>
      <c r="R115" s="4">
        <f t="shared" ref="R115:W115" si="123">ROUND(SUM(R103:R114),0)</f>
        <v>0</v>
      </c>
      <c r="S115" s="4">
        <f t="shared" si="123"/>
        <v>0</v>
      </c>
      <c r="T115" s="17">
        <f t="shared" si="123"/>
        <v>0</v>
      </c>
      <c r="U115" s="20">
        <f t="shared" si="123"/>
        <v>0</v>
      </c>
      <c r="V115" s="4">
        <f t="shared" si="123"/>
        <v>0</v>
      </c>
      <c r="W115" s="4">
        <f t="shared" si="123"/>
        <v>0</v>
      </c>
      <c r="Y115" s="4">
        <f>ROUND(SUM(Y103:Y114),0)</f>
        <v>0</v>
      </c>
      <c r="Z115" s="17">
        <f>ROUND(SUM(Z103:Z114),0)</f>
        <v>0</v>
      </c>
      <c r="AA115" s="20">
        <f>ROUND(SUM(AA103:AA114),0)</f>
        <v>0</v>
      </c>
      <c r="AB115" s="4">
        <f>ROUND(SUM(AB103:AB114),0)</f>
        <v>0</v>
      </c>
    </row>
    <row r="116" spans="1:28" ht="12.75" customHeight="1" thickBot="1" x14ac:dyDescent="0.25">
      <c r="B116" s="1"/>
      <c r="I116" s="97"/>
      <c r="M116" s="97"/>
    </row>
    <row r="117" spans="1:28" ht="14.25" customHeight="1" thickBot="1" x14ac:dyDescent="0.25">
      <c r="A117" s="434" t="s">
        <v>170</v>
      </c>
      <c r="B117" s="454"/>
      <c r="C117" s="454"/>
      <c r="D117" s="454"/>
      <c r="E117" s="454"/>
      <c r="F117" s="454"/>
      <c r="G117" s="454"/>
      <c r="H117" s="455"/>
      <c r="I117" s="97"/>
      <c r="M117" s="97"/>
    </row>
    <row r="118" spans="1:28" ht="12.75" customHeight="1" x14ac:dyDescent="0.2">
      <c r="B118" s="1"/>
      <c r="I118" s="97"/>
      <c r="M118" s="97"/>
    </row>
    <row r="119" spans="1:28" s="21" customFormat="1" ht="12.75" customHeight="1" x14ac:dyDescent="0.2">
      <c r="A119" s="219">
        <v>11</v>
      </c>
      <c r="B119" s="443" t="s">
        <v>166</v>
      </c>
      <c r="C119" s="444"/>
      <c r="D119" s="444"/>
      <c r="E119" s="444"/>
      <c r="F119" s="444"/>
      <c r="G119" s="444"/>
      <c r="H119" s="445"/>
      <c r="I119" s="97"/>
      <c r="M119" s="97"/>
      <c r="R119" s="2" t="s">
        <v>98</v>
      </c>
      <c r="S119" s="2" t="s">
        <v>99</v>
      </c>
      <c r="T119" s="15" t="s">
        <v>100</v>
      </c>
      <c r="U119" s="18" t="s">
        <v>98</v>
      </c>
      <c r="V119" s="2" t="s">
        <v>99</v>
      </c>
      <c r="W119" s="2" t="s">
        <v>100</v>
      </c>
      <c r="Y119" s="2" t="s">
        <v>105</v>
      </c>
      <c r="Z119" s="15" t="s">
        <v>106</v>
      </c>
      <c r="AA119" s="18" t="s">
        <v>105</v>
      </c>
      <c r="AB119" s="2" t="s">
        <v>106</v>
      </c>
    </row>
    <row r="120" spans="1:28" ht="12.75" customHeight="1" x14ac:dyDescent="0.2">
      <c r="A120" s="425" t="s">
        <v>187</v>
      </c>
      <c r="B120" s="426"/>
      <c r="C120" s="426"/>
      <c r="D120" s="426"/>
      <c r="E120" s="426"/>
      <c r="F120" s="426"/>
      <c r="G120" s="426"/>
      <c r="H120" s="426"/>
      <c r="I120" s="426"/>
      <c r="J120" s="426"/>
      <c r="K120" s="426"/>
      <c r="L120" s="426"/>
      <c r="M120" s="426"/>
      <c r="N120" s="426"/>
      <c r="O120" s="426"/>
      <c r="P120" s="449"/>
      <c r="Q120" s="45"/>
      <c r="R120" s="241"/>
      <c r="S120" s="241"/>
      <c r="T120" s="242"/>
      <c r="U120" s="243"/>
      <c r="V120" s="241"/>
      <c r="W120" s="241"/>
      <c r="Y120" s="241"/>
      <c r="Z120" s="242"/>
      <c r="AA120" s="244"/>
      <c r="AB120" s="241"/>
    </row>
    <row r="121" spans="1:28" ht="12.75" customHeight="1" x14ac:dyDescent="0.2">
      <c r="A121" s="227" t="s">
        <v>9</v>
      </c>
      <c r="B121" s="226" t="s">
        <v>124</v>
      </c>
      <c r="C121" s="222"/>
      <c r="D121" s="22"/>
      <c r="E121" s="222"/>
      <c r="F121" s="223"/>
      <c r="G121" s="224">
        <f t="shared" ref="G121:G129" si="124">E121+F121</f>
        <v>0</v>
      </c>
      <c r="H121" s="224">
        <f t="shared" ref="H121:H129" si="125">C121-G121</f>
        <v>0</v>
      </c>
      <c r="I121" s="97" t="str">
        <f t="shared" ref="I121:I129" si="126">IF(AND($C121="",$E121="",$F121=""),"",IF(AND(OR($C121&lt;&gt;"",$G121&lt;&gt;""),OR(J121="",K121="")),"Sélectionnez! -&gt;",""))</f>
        <v/>
      </c>
      <c r="J121" s="115"/>
      <c r="K121" s="115"/>
      <c r="L121" s="3" t="str">
        <f t="shared" ref="L121:L129" si="127">IF(J121=K121,"-", "Changement de répartition")</f>
        <v>-</v>
      </c>
      <c r="M121" s="97" t="str">
        <f t="shared" ref="M121:M129" si="128">IF(AND($C121="",$E121="",$F121=""),"",IF(AND(OR($C121&lt;&gt;"",$G121&lt;&gt;""),OR(N121="",O121="")),"Sélectionnez! -&gt;",""))</f>
        <v/>
      </c>
      <c r="N121" s="115" t="s">
        <v>105</v>
      </c>
      <c r="O121" s="115" t="s">
        <v>105</v>
      </c>
      <c r="P121" s="3" t="str">
        <f t="shared" ref="P121:P129" si="129">IF(N121=O121,"-","Changement d'origine")</f>
        <v>-</v>
      </c>
      <c r="Q121" s="45"/>
      <c r="R121" s="3" t="str">
        <f t="shared" ref="R121:R129" si="130">IF(J121="Interne",C121,"-")</f>
        <v>-</v>
      </c>
      <c r="S121" s="3" t="str">
        <f t="shared" ref="S121:S129" si="131">IF(J121="Apparenté",C121,"-")</f>
        <v>-</v>
      </c>
      <c r="T121" s="16" t="str">
        <f t="shared" ref="T121:T129" si="132">IF(J121="Externe",C121,"-")</f>
        <v>-</v>
      </c>
      <c r="U121" s="19" t="str">
        <f t="shared" ref="U121:U129" si="133">IF(K121="Interne",G121,"-")</f>
        <v>-</v>
      </c>
      <c r="V121" s="3" t="str">
        <f t="shared" ref="V121:V129" si="134">IF(K121="Apparenté",G121,"-")</f>
        <v>-</v>
      </c>
      <c r="W121" s="3" t="str">
        <f t="shared" ref="W121:W129" si="135">IF(K121="Externe",G121,"-")</f>
        <v>-</v>
      </c>
      <c r="Y121" s="3" t="str">
        <f t="shared" ref="Y121:Y129" si="136">IF($N121="Canadien",IF($C121="","-",$C121),"-")</f>
        <v>-</v>
      </c>
      <c r="Z121" s="16" t="str">
        <f t="shared" ref="Z121:Z129" si="137">IF($N121="Non-Canadien",IF($C121="","-",$C121),"-")</f>
        <v>-</v>
      </c>
      <c r="AA121" s="19" t="str">
        <f t="shared" ref="AA121:AA129" si="138">IF($O121="Canadien",IF($G121=0,"-",$G121),"-")</f>
        <v>-</v>
      </c>
      <c r="AB121" s="3" t="str">
        <f t="shared" ref="AB121:AB129" si="139">IF($O121="Non-Canadien",IF($G121=0,"-",$G121),"-")</f>
        <v>-</v>
      </c>
    </row>
    <row r="122" spans="1:28" ht="12.75" customHeight="1" x14ac:dyDescent="0.2">
      <c r="A122" s="35" t="s">
        <v>67</v>
      </c>
      <c r="B122" s="47" t="s">
        <v>162</v>
      </c>
      <c r="C122" s="113"/>
      <c r="D122" s="22"/>
      <c r="E122" s="113"/>
      <c r="F122" s="116"/>
      <c r="G122" s="29">
        <f t="shared" si="124"/>
        <v>0</v>
      </c>
      <c r="H122" s="29">
        <f t="shared" si="125"/>
        <v>0</v>
      </c>
      <c r="I122" s="97" t="str">
        <f t="shared" si="126"/>
        <v/>
      </c>
      <c r="J122" s="115"/>
      <c r="K122" s="115"/>
      <c r="L122" s="3" t="str">
        <f t="shared" si="127"/>
        <v>-</v>
      </c>
      <c r="M122" s="97" t="str">
        <f t="shared" si="128"/>
        <v/>
      </c>
      <c r="N122" s="115" t="s">
        <v>105</v>
      </c>
      <c r="O122" s="115" t="s">
        <v>105</v>
      </c>
      <c r="P122" s="3" t="str">
        <f t="shared" si="129"/>
        <v>-</v>
      </c>
      <c r="Q122" s="45"/>
      <c r="R122" s="3" t="str">
        <f t="shared" si="130"/>
        <v>-</v>
      </c>
      <c r="S122" s="3" t="str">
        <f t="shared" si="131"/>
        <v>-</v>
      </c>
      <c r="T122" s="16" t="str">
        <f t="shared" si="132"/>
        <v>-</v>
      </c>
      <c r="U122" s="19" t="str">
        <f t="shared" si="133"/>
        <v>-</v>
      </c>
      <c r="V122" s="3" t="str">
        <f t="shared" si="134"/>
        <v>-</v>
      </c>
      <c r="W122" s="3" t="str">
        <f t="shared" si="135"/>
        <v>-</v>
      </c>
      <c r="Y122" s="3" t="str">
        <f t="shared" si="136"/>
        <v>-</v>
      </c>
      <c r="Z122" s="16" t="str">
        <f t="shared" si="137"/>
        <v>-</v>
      </c>
      <c r="AA122" s="19" t="str">
        <f t="shared" si="138"/>
        <v>-</v>
      </c>
      <c r="AB122" s="3" t="str">
        <f t="shared" si="139"/>
        <v>-</v>
      </c>
    </row>
    <row r="123" spans="1:28" ht="12.75" customHeight="1" x14ac:dyDescent="0.2">
      <c r="A123" s="35" t="s">
        <v>10</v>
      </c>
      <c r="B123" s="47" t="s">
        <v>125</v>
      </c>
      <c r="C123" s="113"/>
      <c r="D123" s="22"/>
      <c r="E123" s="113"/>
      <c r="F123" s="116"/>
      <c r="G123" s="29">
        <f t="shared" si="124"/>
        <v>0</v>
      </c>
      <c r="H123" s="29">
        <f t="shared" si="125"/>
        <v>0</v>
      </c>
      <c r="I123" s="97" t="str">
        <f t="shared" si="126"/>
        <v/>
      </c>
      <c r="J123" s="115"/>
      <c r="K123" s="115"/>
      <c r="L123" s="3" t="str">
        <f t="shared" si="127"/>
        <v>-</v>
      </c>
      <c r="M123" s="97" t="str">
        <f t="shared" si="128"/>
        <v/>
      </c>
      <c r="N123" s="115" t="s">
        <v>105</v>
      </c>
      <c r="O123" s="115" t="s">
        <v>105</v>
      </c>
      <c r="P123" s="3" t="str">
        <f t="shared" si="129"/>
        <v>-</v>
      </c>
      <c r="Q123" s="45"/>
      <c r="R123" s="3" t="str">
        <f t="shared" si="130"/>
        <v>-</v>
      </c>
      <c r="S123" s="3" t="str">
        <f t="shared" si="131"/>
        <v>-</v>
      </c>
      <c r="T123" s="16" t="str">
        <f t="shared" si="132"/>
        <v>-</v>
      </c>
      <c r="U123" s="19" t="str">
        <f t="shared" si="133"/>
        <v>-</v>
      </c>
      <c r="V123" s="3" t="str">
        <f t="shared" si="134"/>
        <v>-</v>
      </c>
      <c r="W123" s="3" t="str">
        <f t="shared" si="135"/>
        <v>-</v>
      </c>
      <c r="Y123" s="3" t="str">
        <f t="shared" si="136"/>
        <v>-</v>
      </c>
      <c r="Z123" s="16" t="str">
        <f t="shared" si="137"/>
        <v>-</v>
      </c>
      <c r="AA123" s="19" t="str">
        <f t="shared" si="138"/>
        <v>-</v>
      </c>
      <c r="AB123" s="3" t="str">
        <f t="shared" si="139"/>
        <v>-</v>
      </c>
    </row>
    <row r="124" spans="1:28" ht="12.75" customHeight="1" x14ac:dyDescent="0.2">
      <c r="A124" s="35" t="s">
        <v>68</v>
      </c>
      <c r="B124" s="47" t="s">
        <v>126</v>
      </c>
      <c r="C124" s="113"/>
      <c r="D124" s="22"/>
      <c r="E124" s="113"/>
      <c r="F124" s="116"/>
      <c r="G124" s="29">
        <f t="shared" si="124"/>
        <v>0</v>
      </c>
      <c r="H124" s="29">
        <f t="shared" si="125"/>
        <v>0</v>
      </c>
      <c r="I124" s="97" t="str">
        <f t="shared" si="126"/>
        <v/>
      </c>
      <c r="J124" s="115"/>
      <c r="K124" s="115"/>
      <c r="L124" s="3" t="str">
        <f t="shared" si="127"/>
        <v>-</v>
      </c>
      <c r="M124" s="97" t="str">
        <f t="shared" si="128"/>
        <v/>
      </c>
      <c r="N124" s="115" t="s">
        <v>105</v>
      </c>
      <c r="O124" s="115" t="s">
        <v>105</v>
      </c>
      <c r="P124" s="3" t="str">
        <f t="shared" si="129"/>
        <v>-</v>
      </c>
      <c r="Q124" s="45"/>
      <c r="R124" s="3" t="str">
        <f t="shared" si="130"/>
        <v>-</v>
      </c>
      <c r="S124" s="3" t="str">
        <f t="shared" si="131"/>
        <v>-</v>
      </c>
      <c r="T124" s="16" t="str">
        <f t="shared" si="132"/>
        <v>-</v>
      </c>
      <c r="U124" s="19" t="str">
        <f t="shared" si="133"/>
        <v>-</v>
      </c>
      <c r="V124" s="3" t="str">
        <f t="shared" si="134"/>
        <v>-</v>
      </c>
      <c r="W124" s="3" t="str">
        <f t="shared" si="135"/>
        <v>-</v>
      </c>
      <c r="Y124" s="3" t="str">
        <f t="shared" si="136"/>
        <v>-</v>
      </c>
      <c r="Z124" s="16" t="str">
        <f t="shared" si="137"/>
        <v>-</v>
      </c>
      <c r="AA124" s="19" t="str">
        <f t="shared" si="138"/>
        <v>-</v>
      </c>
      <c r="AB124" s="3" t="str">
        <f t="shared" si="139"/>
        <v>-</v>
      </c>
    </row>
    <row r="125" spans="1:28" ht="12.75" customHeight="1" x14ac:dyDescent="0.2">
      <c r="A125" s="35" t="s">
        <v>69</v>
      </c>
      <c r="B125" s="47" t="s">
        <v>127</v>
      </c>
      <c r="C125" s="113"/>
      <c r="D125" s="22"/>
      <c r="E125" s="113"/>
      <c r="F125" s="116"/>
      <c r="G125" s="29">
        <f t="shared" si="124"/>
        <v>0</v>
      </c>
      <c r="H125" s="29">
        <f t="shared" si="125"/>
        <v>0</v>
      </c>
      <c r="I125" s="97" t="str">
        <f t="shared" si="126"/>
        <v/>
      </c>
      <c r="J125" s="115"/>
      <c r="K125" s="115"/>
      <c r="L125" s="3" t="str">
        <f t="shared" si="127"/>
        <v>-</v>
      </c>
      <c r="M125" s="97" t="str">
        <f t="shared" si="128"/>
        <v/>
      </c>
      <c r="N125" s="115" t="s">
        <v>105</v>
      </c>
      <c r="O125" s="115" t="s">
        <v>105</v>
      </c>
      <c r="P125" s="3" t="str">
        <f t="shared" si="129"/>
        <v>-</v>
      </c>
      <c r="Q125" s="45"/>
      <c r="R125" s="3" t="str">
        <f t="shared" si="130"/>
        <v>-</v>
      </c>
      <c r="S125" s="3" t="str">
        <f t="shared" si="131"/>
        <v>-</v>
      </c>
      <c r="T125" s="16" t="str">
        <f t="shared" si="132"/>
        <v>-</v>
      </c>
      <c r="U125" s="19" t="str">
        <f t="shared" si="133"/>
        <v>-</v>
      </c>
      <c r="V125" s="3" t="str">
        <f t="shared" si="134"/>
        <v>-</v>
      </c>
      <c r="W125" s="3" t="str">
        <f t="shared" si="135"/>
        <v>-</v>
      </c>
      <c r="Y125" s="3" t="str">
        <f t="shared" si="136"/>
        <v>-</v>
      </c>
      <c r="Z125" s="16" t="str">
        <f t="shared" si="137"/>
        <v>-</v>
      </c>
      <c r="AA125" s="19" t="str">
        <f t="shared" si="138"/>
        <v>-</v>
      </c>
      <c r="AB125" s="3" t="str">
        <f t="shared" si="139"/>
        <v>-</v>
      </c>
    </row>
    <row r="126" spans="1:28" ht="12.75" customHeight="1" x14ac:dyDescent="0.2">
      <c r="A126" s="35" t="s">
        <v>11</v>
      </c>
      <c r="B126" s="47" t="s">
        <v>128</v>
      </c>
      <c r="C126" s="113"/>
      <c r="D126" s="22"/>
      <c r="E126" s="113"/>
      <c r="F126" s="116"/>
      <c r="G126" s="29">
        <f t="shared" si="124"/>
        <v>0</v>
      </c>
      <c r="H126" s="29">
        <f t="shared" si="125"/>
        <v>0</v>
      </c>
      <c r="I126" s="97" t="str">
        <f t="shared" si="126"/>
        <v/>
      </c>
      <c r="J126" s="115"/>
      <c r="K126" s="115"/>
      <c r="L126" s="3" t="str">
        <f t="shared" si="127"/>
        <v>-</v>
      </c>
      <c r="M126" s="97" t="str">
        <f t="shared" si="128"/>
        <v/>
      </c>
      <c r="N126" s="115" t="s">
        <v>105</v>
      </c>
      <c r="O126" s="115" t="s">
        <v>105</v>
      </c>
      <c r="P126" s="3" t="str">
        <f t="shared" si="129"/>
        <v>-</v>
      </c>
      <c r="Q126" s="45"/>
      <c r="R126" s="3" t="str">
        <f t="shared" si="130"/>
        <v>-</v>
      </c>
      <c r="S126" s="3" t="str">
        <f t="shared" si="131"/>
        <v>-</v>
      </c>
      <c r="T126" s="16" t="str">
        <f t="shared" si="132"/>
        <v>-</v>
      </c>
      <c r="U126" s="19" t="str">
        <f t="shared" si="133"/>
        <v>-</v>
      </c>
      <c r="V126" s="3" t="str">
        <f t="shared" si="134"/>
        <v>-</v>
      </c>
      <c r="W126" s="3" t="str">
        <f t="shared" si="135"/>
        <v>-</v>
      </c>
      <c r="Y126" s="3" t="str">
        <f t="shared" si="136"/>
        <v>-</v>
      </c>
      <c r="Z126" s="16" t="str">
        <f t="shared" si="137"/>
        <v>-</v>
      </c>
      <c r="AA126" s="19" t="str">
        <f t="shared" si="138"/>
        <v>-</v>
      </c>
      <c r="AB126" s="3" t="str">
        <f t="shared" si="139"/>
        <v>-</v>
      </c>
    </row>
    <row r="127" spans="1:28" ht="12.75" customHeight="1" x14ac:dyDescent="0.2">
      <c r="A127" s="35" t="s">
        <v>70</v>
      </c>
      <c r="B127" s="47" t="s">
        <v>163</v>
      </c>
      <c r="C127" s="113"/>
      <c r="D127" s="22"/>
      <c r="E127" s="113"/>
      <c r="F127" s="116"/>
      <c r="G127" s="29">
        <f t="shared" si="124"/>
        <v>0</v>
      </c>
      <c r="H127" s="29">
        <f t="shared" si="125"/>
        <v>0</v>
      </c>
      <c r="I127" s="97" t="str">
        <f t="shared" si="126"/>
        <v/>
      </c>
      <c r="J127" s="115"/>
      <c r="K127" s="115"/>
      <c r="L127" s="3" t="str">
        <f t="shared" si="127"/>
        <v>-</v>
      </c>
      <c r="M127" s="97" t="str">
        <f t="shared" si="128"/>
        <v/>
      </c>
      <c r="N127" s="115" t="s">
        <v>105</v>
      </c>
      <c r="O127" s="115" t="s">
        <v>105</v>
      </c>
      <c r="P127" s="3" t="str">
        <f t="shared" si="129"/>
        <v>-</v>
      </c>
      <c r="Q127" s="45"/>
      <c r="R127" s="3" t="str">
        <f t="shared" si="130"/>
        <v>-</v>
      </c>
      <c r="S127" s="3" t="str">
        <f t="shared" si="131"/>
        <v>-</v>
      </c>
      <c r="T127" s="16" t="str">
        <f t="shared" si="132"/>
        <v>-</v>
      </c>
      <c r="U127" s="19" t="str">
        <f t="shared" si="133"/>
        <v>-</v>
      </c>
      <c r="V127" s="3" t="str">
        <f t="shared" si="134"/>
        <v>-</v>
      </c>
      <c r="W127" s="3" t="str">
        <f t="shared" si="135"/>
        <v>-</v>
      </c>
      <c r="Y127" s="3" t="str">
        <f t="shared" si="136"/>
        <v>-</v>
      </c>
      <c r="Z127" s="16" t="str">
        <f t="shared" si="137"/>
        <v>-</v>
      </c>
      <c r="AA127" s="19" t="str">
        <f t="shared" si="138"/>
        <v>-</v>
      </c>
      <c r="AB127" s="3" t="str">
        <f t="shared" si="139"/>
        <v>-</v>
      </c>
    </row>
    <row r="128" spans="1:28" ht="12.75" customHeight="1" x14ac:dyDescent="0.2">
      <c r="A128" s="35" t="s">
        <v>12</v>
      </c>
      <c r="B128" s="47" t="s">
        <v>181</v>
      </c>
      <c r="C128" s="113"/>
      <c r="D128" s="22"/>
      <c r="E128" s="113"/>
      <c r="F128" s="116"/>
      <c r="G128" s="29">
        <f t="shared" si="124"/>
        <v>0</v>
      </c>
      <c r="H128" s="29">
        <f t="shared" si="125"/>
        <v>0</v>
      </c>
      <c r="I128" s="97" t="str">
        <f t="shared" si="126"/>
        <v/>
      </c>
      <c r="J128" s="115"/>
      <c r="K128" s="115"/>
      <c r="L128" s="3" t="str">
        <f t="shared" si="127"/>
        <v>-</v>
      </c>
      <c r="M128" s="97" t="str">
        <f t="shared" si="128"/>
        <v/>
      </c>
      <c r="N128" s="115" t="s">
        <v>105</v>
      </c>
      <c r="O128" s="115" t="s">
        <v>105</v>
      </c>
      <c r="P128" s="3" t="str">
        <f t="shared" si="129"/>
        <v>-</v>
      </c>
      <c r="Q128" s="45"/>
      <c r="R128" s="3" t="str">
        <f t="shared" si="130"/>
        <v>-</v>
      </c>
      <c r="S128" s="3" t="str">
        <f t="shared" si="131"/>
        <v>-</v>
      </c>
      <c r="T128" s="16" t="str">
        <f t="shared" si="132"/>
        <v>-</v>
      </c>
      <c r="U128" s="19" t="str">
        <f t="shared" si="133"/>
        <v>-</v>
      </c>
      <c r="V128" s="3" t="str">
        <f t="shared" si="134"/>
        <v>-</v>
      </c>
      <c r="W128" s="3" t="str">
        <f t="shared" si="135"/>
        <v>-</v>
      </c>
      <c r="Y128" s="3" t="str">
        <f t="shared" si="136"/>
        <v>-</v>
      </c>
      <c r="Z128" s="16" t="str">
        <f t="shared" si="137"/>
        <v>-</v>
      </c>
      <c r="AA128" s="19" t="str">
        <f t="shared" si="138"/>
        <v>-</v>
      </c>
      <c r="AB128" s="3" t="str">
        <f t="shared" si="139"/>
        <v>-</v>
      </c>
    </row>
    <row r="129" spans="1:28" ht="12.75" customHeight="1" x14ac:dyDescent="0.2">
      <c r="A129" s="35"/>
      <c r="B129" s="47"/>
      <c r="C129" s="113"/>
      <c r="D129" s="22"/>
      <c r="E129" s="113"/>
      <c r="F129" s="116"/>
      <c r="G129" s="29">
        <f t="shared" si="124"/>
        <v>0</v>
      </c>
      <c r="H129" s="29">
        <f t="shared" si="125"/>
        <v>0</v>
      </c>
      <c r="I129" s="97" t="str">
        <f t="shared" si="126"/>
        <v/>
      </c>
      <c r="J129" s="115"/>
      <c r="K129" s="115"/>
      <c r="L129" s="3" t="str">
        <f t="shared" si="127"/>
        <v>-</v>
      </c>
      <c r="M129" s="97" t="str">
        <f t="shared" si="128"/>
        <v/>
      </c>
      <c r="N129" s="115" t="s">
        <v>105</v>
      </c>
      <c r="O129" s="115" t="s">
        <v>105</v>
      </c>
      <c r="P129" s="3" t="str">
        <f t="shared" si="129"/>
        <v>-</v>
      </c>
      <c r="Q129" s="45"/>
      <c r="R129" s="3" t="str">
        <f t="shared" si="130"/>
        <v>-</v>
      </c>
      <c r="S129" s="3" t="str">
        <f t="shared" si="131"/>
        <v>-</v>
      </c>
      <c r="T129" s="16" t="str">
        <f t="shared" si="132"/>
        <v>-</v>
      </c>
      <c r="U129" s="19" t="str">
        <f t="shared" si="133"/>
        <v>-</v>
      </c>
      <c r="V129" s="3" t="str">
        <f t="shared" si="134"/>
        <v>-</v>
      </c>
      <c r="W129" s="3" t="str">
        <f t="shared" si="135"/>
        <v>-</v>
      </c>
      <c r="Y129" s="3" t="str">
        <f t="shared" si="136"/>
        <v>-</v>
      </c>
      <c r="Z129" s="16" t="str">
        <f t="shared" si="137"/>
        <v>-</v>
      </c>
      <c r="AA129" s="19" t="str">
        <f t="shared" si="138"/>
        <v>-</v>
      </c>
      <c r="AB129" s="3" t="str">
        <f t="shared" si="139"/>
        <v>-</v>
      </c>
    </row>
    <row r="130" spans="1:28" s="21" customFormat="1" ht="12.75" customHeight="1" x14ac:dyDescent="0.2">
      <c r="A130" s="25">
        <v>11</v>
      </c>
      <c r="B130" s="48" t="s">
        <v>188</v>
      </c>
      <c r="C130" s="31">
        <f>ROUND(SUM(C121:C129),0)</f>
        <v>0</v>
      </c>
      <c r="D130" s="46"/>
      <c r="E130" s="31">
        <f>ROUND(SUM(E121:E129),0)</f>
        <v>0</v>
      </c>
      <c r="F130" s="49">
        <f>ROUND(SUM(F121:F129),0)</f>
        <v>0</v>
      </c>
      <c r="G130" s="31">
        <f>ROUND(SUM(G121:G129),0)</f>
        <v>0</v>
      </c>
      <c r="H130" s="31">
        <f>SUM(H121:H129)</f>
        <v>0</v>
      </c>
      <c r="I130" s="97"/>
      <c r="M130" s="97"/>
      <c r="R130" s="4">
        <f t="shared" ref="R130:W130" si="140">ROUND(SUM(R121:R129),0)</f>
        <v>0</v>
      </c>
      <c r="S130" s="4">
        <f t="shared" si="140"/>
        <v>0</v>
      </c>
      <c r="T130" s="17">
        <f t="shared" si="140"/>
        <v>0</v>
      </c>
      <c r="U130" s="20">
        <f t="shared" si="140"/>
        <v>0</v>
      </c>
      <c r="V130" s="4">
        <f t="shared" si="140"/>
        <v>0</v>
      </c>
      <c r="W130" s="4">
        <f t="shared" si="140"/>
        <v>0</v>
      </c>
      <c r="Y130" s="4">
        <f>ROUND(SUM(Y121:Y129),0)</f>
        <v>0</v>
      </c>
      <c r="Z130" s="17">
        <f>ROUND(SUM(Z121:Z129),0)</f>
        <v>0</v>
      </c>
      <c r="AA130" s="20">
        <f>ROUND(SUM(AA121:AA129),0)</f>
        <v>0</v>
      </c>
      <c r="AB130" s="4">
        <f>ROUND(SUM(AB121:AB129),0)</f>
        <v>0</v>
      </c>
    </row>
    <row r="131" spans="1:28" ht="12.75" customHeight="1" x14ac:dyDescent="0.2">
      <c r="B131" s="1"/>
      <c r="C131" s="22"/>
      <c r="D131" s="22"/>
      <c r="E131" s="22"/>
      <c r="F131" s="32"/>
      <c r="G131" s="23"/>
      <c r="H131" s="23"/>
      <c r="I131" s="97"/>
      <c r="M131" s="97"/>
    </row>
    <row r="132" spans="1:28" s="21" customFormat="1" ht="12.75" customHeight="1" x14ac:dyDescent="0.2">
      <c r="A132" s="25">
        <v>12</v>
      </c>
      <c r="B132" s="419" t="s">
        <v>262</v>
      </c>
      <c r="C132" s="420"/>
      <c r="D132" s="420"/>
      <c r="E132" s="420"/>
      <c r="F132" s="420"/>
      <c r="G132" s="420"/>
      <c r="H132" s="421"/>
      <c r="I132" s="97"/>
      <c r="M132" s="97"/>
      <c r="R132" s="2" t="s">
        <v>98</v>
      </c>
      <c r="S132" s="2" t="s">
        <v>99</v>
      </c>
      <c r="T132" s="15" t="s">
        <v>100</v>
      </c>
      <c r="U132" s="18" t="s">
        <v>98</v>
      </c>
      <c r="V132" s="2" t="s">
        <v>99</v>
      </c>
      <c r="W132" s="2" t="s">
        <v>100</v>
      </c>
      <c r="Y132" s="2" t="s">
        <v>105</v>
      </c>
      <c r="Z132" s="15" t="s">
        <v>106</v>
      </c>
      <c r="AA132" s="18" t="s">
        <v>105</v>
      </c>
      <c r="AB132" s="2" t="s">
        <v>106</v>
      </c>
    </row>
    <row r="133" spans="1:28" ht="12.75" customHeight="1" x14ac:dyDescent="0.2">
      <c r="A133" s="35" t="s">
        <v>13</v>
      </c>
      <c r="B133" s="47" t="s">
        <v>129</v>
      </c>
      <c r="C133" s="113"/>
      <c r="D133" s="22"/>
      <c r="E133" s="113"/>
      <c r="F133" s="116"/>
      <c r="G133" s="29">
        <f t="shared" ref="G133:G145" si="141">E133+F133</f>
        <v>0</v>
      </c>
      <c r="H133" s="29">
        <f t="shared" ref="H133:H145" si="142">C133-G133</f>
        <v>0</v>
      </c>
      <c r="I133" s="97" t="str">
        <f t="shared" ref="I133:I145" si="143">IF(AND($C133="",$E133="",$F133=""),"",IF(AND(OR($C133&lt;&gt;"",$G133&lt;&gt;""),OR(J133="",K133="")),"Sélectionnez! -&gt;",""))</f>
        <v/>
      </c>
      <c r="J133" s="115"/>
      <c r="K133" s="115"/>
      <c r="L133" s="3" t="str">
        <f t="shared" ref="L133:L145" si="144">IF(J133=K133,"-", "Changement de répartition")</f>
        <v>-</v>
      </c>
      <c r="M133" s="97" t="str">
        <f t="shared" ref="M133:M145" si="145">IF(AND($C133="",$E133="",$F133=""),"",IF(AND(OR($C133&lt;&gt;"",$G133&lt;&gt;""),OR(N133="",O133="")),"Sélectionnez! -&gt;",""))</f>
        <v/>
      </c>
      <c r="N133" s="115" t="s">
        <v>105</v>
      </c>
      <c r="O133" s="115" t="s">
        <v>105</v>
      </c>
      <c r="P133" s="3" t="str">
        <f t="shared" ref="P133:P145" si="146">IF(N133=O133,"-","Changement d'origine")</f>
        <v>-</v>
      </c>
      <c r="Q133" s="45"/>
      <c r="R133" s="3" t="str">
        <f t="shared" ref="R133:R145" si="147">IF(J133="Interne",C133,"-")</f>
        <v>-</v>
      </c>
      <c r="S133" s="3" t="str">
        <f t="shared" ref="S133:S145" si="148">IF(J133="Apparenté",C133,"-")</f>
        <v>-</v>
      </c>
      <c r="T133" s="16" t="str">
        <f t="shared" ref="T133:T145" si="149">IF(J133="Externe",C133,"-")</f>
        <v>-</v>
      </c>
      <c r="U133" s="19" t="str">
        <f t="shared" ref="U133:U145" si="150">IF(K133="Interne",G133,"-")</f>
        <v>-</v>
      </c>
      <c r="V133" s="3" t="str">
        <f t="shared" ref="V133:V145" si="151">IF(K133="Apparenté",G133,"-")</f>
        <v>-</v>
      </c>
      <c r="W133" s="3" t="str">
        <f t="shared" ref="W133:W145" si="152">IF(K133="Externe",G133,"-")</f>
        <v>-</v>
      </c>
      <c r="Y133" s="3" t="str">
        <f t="shared" ref="Y133:Y145" si="153">IF($N133="Canadien",IF($C133="","-",$C133),"-")</f>
        <v>-</v>
      </c>
      <c r="Z133" s="16" t="str">
        <f t="shared" ref="Z133:Z145" si="154">IF($N133="Non-Canadien",IF($C133="","-",$C133),"-")</f>
        <v>-</v>
      </c>
      <c r="AA133" s="19" t="str">
        <f t="shared" ref="AA133:AA145" si="155">IF($O133="Canadien",IF($G133=0,"-",$G133),"-")</f>
        <v>-</v>
      </c>
      <c r="AB133" s="3" t="str">
        <f t="shared" ref="AB133:AB145" si="156">IF($O133="Non-Canadien",IF($G133=0,"-",$G133),"-")</f>
        <v>-</v>
      </c>
    </row>
    <row r="134" spans="1:28" ht="12.75" customHeight="1" x14ac:dyDescent="0.2">
      <c r="A134" s="35" t="s">
        <v>71</v>
      </c>
      <c r="B134" s="47" t="s">
        <v>130</v>
      </c>
      <c r="C134" s="113"/>
      <c r="D134" s="22"/>
      <c r="E134" s="113"/>
      <c r="F134" s="116"/>
      <c r="G134" s="29">
        <f t="shared" si="141"/>
        <v>0</v>
      </c>
      <c r="H134" s="29">
        <f t="shared" si="142"/>
        <v>0</v>
      </c>
      <c r="I134" s="97" t="str">
        <f t="shared" si="143"/>
        <v/>
      </c>
      <c r="J134" s="115"/>
      <c r="K134" s="115"/>
      <c r="L134" s="3" t="str">
        <f t="shared" si="144"/>
        <v>-</v>
      </c>
      <c r="M134" s="97" t="str">
        <f t="shared" si="145"/>
        <v/>
      </c>
      <c r="N134" s="115" t="s">
        <v>105</v>
      </c>
      <c r="O134" s="115" t="s">
        <v>105</v>
      </c>
      <c r="P134" s="3" t="str">
        <f t="shared" si="146"/>
        <v>-</v>
      </c>
      <c r="Q134" s="45"/>
      <c r="R134" s="3" t="str">
        <f t="shared" si="147"/>
        <v>-</v>
      </c>
      <c r="S134" s="3" t="str">
        <f t="shared" si="148"/>
        <v>-</v>
      </c>
      <c r="T134" s="16" t="str">
        <f t="shared" si="149"/>
        <v>-</v>
      </c>
      <c r="U134" s="19" t="str">
        <f t="shared" si="150"/>
        <v>-</v>
      </c>
      <c r="V134" s="3" t="str">
        <f t="shared" si="151"/>
        <v>-</v>
      </c>
      <c r="W134" s="3" t="str">
        <f t="shared" si="152"/>
        <v>-</v>
      </c>
      <c r="Y134" s="3" t="str">
        <f t="shared" si="153"/>
        <v>-</v>
      </c>
      <c r="Z134" s="16" t="str">
        <f t="shared" si="154"/>
        <v>-</v>
      </c>
      <c r="AA134" s="19" t="str">
        <f t="shared" si="155"/>
        <v>-</v>
      </c>
      <c r="AB134" s="3" t="str">
        <f t="shared" si="156"/>
        <v>-</v>
      </c>
    </row>
    <row r="135" spans="1:28" ht="12.75" customHeight="1" x14ac:dyDescent="0.2">
      <c r="A135" s="35" t="s">
        <v>14</v>
      </c>
      <c r="B135" s="47" t="s">
        <v>292</v>
      </c>
      <c r="C135" s="113"/>
      <c r="D135" s="22"/>
      <c r="E135" s="113"/>
      <c r="F135" s="116"/>
      <c r="G135" s="29">
        <f t="shared" si="141"/>
        <v>0</v>
      </c>
      <c r="H135" s="29">
        <f t="shared" si="142"/>
        <v>0</v>
      </c>
      <c r="I135" s="97" t="str">
        <f t="shared" si="143"/>
        <v/>
      </c>
      <c r="J135" s="115"/>
      <c r="K135" s="115"/>
      <c r="L135" s="3" t="str">
        <f t="shared" si="144"/>
        <v>-</v>
      </c>
      <c r="M135" s="97" t="str">
        <f t="shared" si="145"/>
        <v/>
      </c>
      <c r="N135" s="115" t="s">
        <v>105</v>
      </c>
      <c r="O135" s="115" t="s">
        <v>105</v>
      </c>
      <c r="P135" s="3" t="str">
        <f t="shared" si="146"/>
        <v>-</v>
      </c>
      <c r="Q135" s="45"/>
      <c r="R135" s="3" t="str">
        <f t="shared" si="147"/>
        <v>-</v>
      </c>
      <c r="S135" s="3" t="str">
        <f t="shared" si="148"/>
        <v>-</v>
      </c>
      <c r="T135" s="16" t="str">
        <f t="shared" si="149"/>
        <v>-</v>
      </c>
      <c r="U135" s="19" t="str">
        <f t="shared" si="150"/>
        <v>-</v>
      </c>
      <c r="V135" s="3" t="str">
        <f t="shared" si="151"/>
        <v>-</v>
      </c>
      <c r="W135" s="3" t="str">
        <f t="shared" si="152"/>
        <v>-</v>
      </c>
      <c r="Y135" s="3" t="str">
        <f t="shared" si="153"/>
        <v>-</v>
      </c>
      <c r="Z135" s="16" t="str">
        <f t="shared" si="154"/>
        <v>-</v>
      </c>
      <c r="AA135" s="19" t="str">
        <f t="shared" si="155"/>
        <v>-</v>
      </c>
      <c r="AB135" s="3" t="str">
        <f t="shared" si="156"/>
        <v>-</v>
      </c>
    </row>
    <row r="136" spans="1:28" ht="12.75" customHeight="1" x14ac:dyDescent="0.2">
      <c r="A136" s="35" t="s">
        <v>72</v>
      </c>
      <c r="B136" s="47" t="s">
        <v>131</v>
      </c>
      <c r="C136" s="113"/>
      <c r="D136" s="22"/>
      <c r="E136" s="113"/>
      <c r="F136" s="116"/>
      <c r="G136" s="29">
        <f t="shared" si="141"/>
        <v>0</v>
      </c>
      <c r="H136" s="29">
        <f t="shared" si="142"/>
        <v>0</v>
      </c>
      <c r="I136" s="97" t="str">
        <f t="shared" si="143"/>
        <v/>
      </c>
      <c r="J136" s="115"/>
      <c r="K136" s="115"/>
      <c r="L136" s="3" t="str">
        <f t="shared" si="144"/>
        <v>-</v>
      </c>
      <c r="M136" s="97" t="str">
        <f t="shared" si="145"/>
        <v/>
      </c>
      <c r="N136" s="115" t="s">
        <v>105</v>
      </c>
      <c r="O136" s="115" t="s">
        <v>105</v>
      </c>
      <c r="P136" s="3" t="str">
        <f t="shared" si="146"/>
        <v>-</v>
      </c>
      <c r="Q136" s="45"/>
      <c r="R136" s="3" t="str">
        <f t="shared" si="147"/>
        <v>-</v>
      </c>
      <c r="S136" s="3" t="str">
        <f t="shared" si="148"/>
        <v>-</v>
      </c>
      <c r="T136" s="16" t="str">
        <f t="shared" si="149"/>
        <v>-</v>
      </c>
      <c r="U136" s="19" t="str">
        <f t="shared" si="150"/>
        <v>-</v>
      </c>
      <c r="V136" s="3" t="str">
        <f t="shared" si="151"/>
        <v>-</v>
      </c>
      <c r="W136" s="3" t="str">
        <f t="shared" si="152"/>
        <v>-</v>
      </c>
      <c r="Y136" s="3" t="str">
        <f t="shared" si="153"/>
        <v>-</v>
      </c>
      <c r="Z136" s="16" t="str">
        <f t="shared" si="154"/>
        <v>-</v>
      </c>
      <c r="AA136" s="19" t="str">
        <f t="shared" si="155"/>
        <v>-</v>
      </c>
      <c r="AB136" s="3" t="str">
        <f t="shared" si="156"/>
        <v>-</v>
      </c>
    </row>
    <row r="137" spans="1:28" ht="12.75" customHeight="1" x14ac:dyDescent="0.2">
      <c r="A137" s="35" t="s">
        <v>73</v>
      </c>
      <c r="B137" s="47" t="s">
        <v>132</v>
      </c>
      <c r="C137" s="113"/>
      <c r="D137" s="22"/>
      <c r="E137" s="113"/>
      <c r="F137" s="116"/>
      <c r="G137" s="29">
        <f t="shared" si="141"/>
        <v>0</v>
      </c>
      <c r="H137" s="29">
        <f t="shared" si="142"/>
        <v>0</v>
      </c>
      <c r="I137" s="97" t="str">
        <f t="shared" si="143"/>
        <v/>
      </c>
      <c r="J137" s="115"/>
      <c r="K137" s="115"/>
      <c r="L137" s="3" t="str">
        <f t="shared" si="144"/>
        <v>-</v>
      </c>
      <c r="M137" s="97" t="str">
        <f t="shared" si="145"/>
        <v/>
      </c>
      <c r="N137" s="115" t="s">
        <v>105</v>
      </c>
      <c r="O137" s="115" t="s">
        <v>105</v>
      </c>
      <c r="P137" s="3" t="str">
        <f t="shared" si="146"/>
        <v>-</v>
      </c>
      <c r="Q137" s="45"/>
      <c r="R137" s="3" t="str">
        <f t="shared" si="147"/>
        <v>-</v>
      </c>
      <c r="S137" s="3" t="str">
        <f t="shared" si="148"/>
        <v>-</v>
      </c>
      <c r="T137" s="16" t="str">
        <f t="shared" si="149"/>
        <v>-</v>
      </c>
      <c r="U137" s="19" t="str">
        <f t="shared" si="150"/>
        <v>-</v>
      </c>
      <c r="V137" s="3" t="str">
        <f t="shared" si="151"/>
        <v>-</v>
      </c>
      <c r="W137" s="3" t="str">
        <f t="shared" si="152"/>
        <v>-</v>
      </c>
      <c r="Y137" s="3" t="str">
        <f t="shared" si="153"/>
        <v>-</v>
      </c>
      <c r="Z137" s="16" t="str">
        <f t="shared" si="154"/>
        <v>-</v>
      </c>
      <c r="AA137" s="19" t="str">
        <f t="shared" si="155"/>
        <v>-</v>
      </c>
      <c r="AB137" s="3" t="str">
        <f t="shared" si="156"/>
        <v>-</v>
      </c>
    </row>
    <row r="138" spans="1:28" ht="12.75" customHeight="1" x14ac:dyDescent="0.2">
      <c r="A138" s="35" t="s">
        <v>15</v>
      </c>
      <c r="B138" s="47" t="s">
        <v>293</v>
      </c>
      <c r="C138" s="113"/>
      <c r="D138" s="22"/>
      <c r="E138" s="113"/>
      <c r="F138" s="116"/>
      <c r="G138" s="29">
        <f t="shared" si="141"/>
        <v>0</v>
      </c>
      <c r="H138" s="29">
        <f t="shared" si="142"/>
        <v>0</v>
      </c>
      <c r="I138" s="97" t="str">
        <f t="shared" si="143"/>
        <v/>
      </c>
      <c r="J138" s="115"/>
      <c r="K138" s="115"/>
      <c r="L138" s="3" t="str">
        <f t="shared" si="144"/>
        <v>-</v>
      </c>
      <c r="M138" s="97" t="str">
        <f t="shared" si="145"/>
        <v/>
      </c>
      <c r="N138" s="115" t="s">
        <v>105</v>
      </c>
      <c r="O138" s="115" t="s">
        <v>105</v>
      </c>
      <c r="P138" s="3" t="str">
        <f t="shared" si="146"/>
        <v>-</v>
      </c>
      <c r="Q138" s="45"/>
      <c r="R138" s="3" t="str">
        <f t="shared" si="147"/>
        <v>-</v>
      </c>
      <c r="S138" s="3" t="str">
        <f t="shared" si="148"/>
        <v>-</v>
      </c>
      <c r="T138" s="16" t="str">
        <f t="shared" si="149"/>
        <v>-</v>
      </c>
      <c r="U138" s="19" t="str">
        <f t="shared" si="150"/>
        <v>-</v>
      </c>
      <c r="V138" s="3" t="str">
        <f t="shared" si="151"/>
        <v>-</v>
      </c>
      <c r="W138" s="3" t="str">
        <f t="shared" si="152"/>
        <v>-</v>
      </c>
      <c r="Y138" s="3" t="str">
        <f t="shared" si="153"/>
        <v>-</v>
      </c>
      <c r="Z138" s="16" t="str">
        <f t="shared" si="154"/>
        <v>-</v>
      </c>
      <c r="AA138" s="19" t="str">
        <f t="shared" si="155"/>
        <v>-</v>
      </c>
      <c r="AB138" s="3" t="str">
        <f t="shared" si="156"/>
        <v>-</v>
      </c>
    </row>
    <row r="139" spans="1:28" ht="12.75" customHeight="1" x14ac:dyDescent="0.2">
      <c r="A139" s="35" t="s">
        <v>74</v>
      </c>
      <c r="B139" s="47" t="s">
        <v>133</v>
      </c>
      <c r="C139" s="113"/>
      <c r="D139" s="22"/>
      <c r="E139" s="113"/>
      <c r="F139" s="116"/>
      <c r="G139" s="29">
        <f t="shared" si="141"/>
        <v>0</v>
      </c>
      <c r="H139" s="29">
        <f t="shared" si="142"/>
        <v>0</v>
      </c>
      <c r="I139" s="97" t="str">
        <f t="shared" si="143"/>
        <v/>
      </c>
      <c r="J139" s="115"/>
      <c r="K139" s="115"/>
      <c r="L139" s="3" t="str">
        <f t="shared" si="144"/>
        <v>-</v>
      </c>
      <c r="M139" s="97" t="str">
        <f t="shared" si="145"/>
        <v/>
      </c>
      <c r="N139" s="115" t="s">
        <v>105</v>
      </c>
      <c r="O139" s="115" t="s">
        <v>105</v>
      </c>
      <c r="P139" s="3" t="str">
        <f t="shared" si="146"/>
        <v>-</v>
      </c>
      <c r="Q139" s="45"/>
      <c r="R139" s="3" t="str">
        <f t="shared" si="147"/>
        <v>-</v>
      </c>
      <c r="S139" s="3" t="str">
        <f t="shared" si="148"/>
        <v>-</v>
      </c>
      <c r="T139" s="16" t="str">
        <f t="shared" si="149"/>
        <v>-</v>
      </c>
      <c r="U139" s="19" t="str">
        <f t="shared" si="150"/>
        <v>-</v>
      </c>
      <c r="V139" s="3" t="str">
        <f t="shared" si="151"/>
        <v>-</v>
      </c>
      <c r="W139" s="3" t="str">
        <f t="shared" si="152"/>
        <v>-</v>
      </c>
      <c r="Y139" s="3" t="str">
        <f t="shared" si="153"/>
        <v>-</v>
      </c>
      <c r="Z139" s="16" t="str">
        <f t="shared" si="154"/>
        <v>-</v>
      </c>
      <c r="AA139" s="19" t="str">
        <f t="shared" si="155"/>
        <v>-</v>
      </c>
      <c r="AB139" s="3" t="str">
        <f t="shared" si="156"/>
        <v>-</v>
      </c>
    </row>
    <row r="140" spans="1:28" ht="12.75" customHeight="1" x14ac:dyDescent="0.2">
      <c r="A140" s="35" t="s">
        <v>75</v>
      </c>
      <c r="B140" s="47" t="s">
        <v>134</v>
      </c>
      <c r="C140" s="113"/>
      <c r="D140" s="22"/>
      <c r="E140" s="113"/>
      <c r="F140" s="116"/>
      <c r="G140" s="29">
        <f t="shared" si="141"/>
        <v>0</v>
      </c>
      <c r="H140" s="29">
        <f t="shared" si="142"/>
        <v>0</v>
      </c>
      <c r="I140" s="97" t="str">
        <f t="shared" si="143"/>
        <v/>
      </c>
      <c r="J140" s="115"/>
      <c r="K140" s="115"/>
      <c r="L140" s="3" t="str">
        <f t="shared" si="144"/>
        <v>-</v>
      </c>
      <c r="M140" s="97" t="str">
        <f t="shared" si="145"/>
        <v/>
      </c>
      <c r="N140" s="115" t="s">
        <v>105</v>
      </c>
      <c r="O140" s="115" t="s">
        <v>105</v>
      </c>
      <c r="P140" s="3" t="str">
        <f t="shared" si="146"/>
        <v>-</v>
      </c>
      <c r="Q140" s="45"/>
      <c r="R140" s="3" t="str">
        <f t="shared" si="147"/>
        <v>-</v>
      </c>
      <c r="S140" s="3" t="str">
        <f t="shared" si="148"/>
        <v>-</v>
      </c>
      <c r="T140" s="16" t="str">
        <f t="shared" si="149"/>
        <v>-</v>
      </c>
      <c r="U140" s="19" t="str">
        <f t="shared" si="150"/>
        <v>-</v>
      </c>
      <c r="V140" s="3" t="str">
        <f t="shared" si="151"/>
        <v>-</v>
      </c>
      <c r="W140" s="3" t="str">
        <f t="shared" si="152"/>
        <v>-</v>
      </c>
      <c r="Y140" s="3" t="str">
        <f t="shared" si="153"/>
        <v>-</v>
      </c>
      <c r="Z140" s="16" t="str">
        <f t="shared" si="154"/>
        <v>-</v>
      </c>
      <c r="AA140" s="19" t="str">
        <f t="shared" si="155"/>
        <v>-</v>
      </c>
      <c r="AB140" s="3" t="str">
        <f t="shared" si="156"/>
        <v>-</v>
      </c>
    </row>
    <row r="141" spans="1:28" ht="12.75" customHeight="1" x14ac:dyDescent="0.2">
      <c r="A141" s="35" t="s">
        <v>16</v>
      </c>
      <c r="B141" s="47" t="s">
        <v>135</v>
      </c>
      <c r="C141" s="113"/>
      <c r="D141" s="22"/>
      <c r="E141" s="113"/>
      <c r="F141" s="116"/>
      <c r="G141" s="29">
        <f t="shared" si="141"/>
        <v>0</v>
      </c>
      <c r="H141" s="29">
        <f t="shared" si="142"/>
        <v>0</v>
      </c>
      <c r="I141" s="97" t="str">
        <f t="shared" si="143"/>
        <v/>
      </c>
      <c r="J141" s="115"/>
      <c r="K141" s="115"/>
      <c r="L141" s="3" t="str">
        <f t="shared" si="144"/>
        <v>-</v>
      </c>
      <c r="M141" s="97" t="str">
        <f t="shared" si="145"/>
        <v/>
      </c>
      <c r="N141" s="115" t="s">
        <v>105</v>
      </c>
      <c r="O141" s="115" t="s">
        <v>105</v>
      </c>
      <c r="P141" s="3" t="str">
        <f t="shared" si="146"/>
        <v>-</v>
      </c>
      <c r="Q141" s="45"/>
      <c r="R141" s="3" t="str">
        <f t="shared" si="147"/>
        <v>-</v>
      </c>
      <c r="S141" s="3" t="str">
        <f t="shared" si="148"/>
        <v>-</v>
      </c>
      <c r="T141" s="16" t="str">
        <f t="shared" si="149"/>
        <v>-</v>
      </c>
      <c r="U141" s="19" t="str">
        <f t="shared" si="150"/>
        <v>-</v>
      </c>
      <c r="V141" s="3" t="str">
        <f t="shared" si="151"/>
        <v>-</v>
      </c>
      <c r="W141" s="3" t="str">
        <f t="shared" si="152"/>
        <v>-</v>
      </c>
      <c r="Y141" s="3" t="str">
        <f t="shared" si="153"/>
        <v>-</v>
      </c>
      <c r="Z141" s="16" t="str">
        <f t="shared" si="154"/>
        <v>-</v>
      </c>
      <c r="AA141" s="19" t="str">
        <f t="shared" si="155"/>
        <v>-</v>
      </c>
      <c r="AB141" s="3" t="str">
        <f t="shared" si="156"/>
        <v>-</v>
      </c>
    </row>
    <row r="142" spans="1:28" ht="12.75" customHeight="1" x14ac:dyDescent="0.2">
      <c r="A142" s="35" t="s">
        <v>76</v>
      </c>
      <c r="B142" s="47" t="s">
        <v>136</v>
      </c>
      <c r="C142" s="113"/>
      <c r="D142" s="22"/>
      <c r="E142" s="113"/>
      <c r="F142" s="116"/>
      <c r="G142" s="29">
        <f t="shared" si="141"/>
        <v>0</v>
      </c>
      <c r="H142" s="29">
        <f t="shared" si="142"/>
        <v>0</v>
      </c>
      <c r="I142" s="97" t="str">
        <f t="shared" si="143"/>
        <v/>
      </c>
      <c r="J142" s="115"/>
      <c r="K142" s="115"/>
      <c r="L142" s="3" t="str">
        <f t="shared" si="144"/>
        <v>-</v>
      </c>
      <c r="M142" s="97" t="str">
        <f t="shared" si="145"/>
        <v/>
      </c>
      <c r="N142" s="115" t="s">
        <v>105</v>
      </c>
      <c r="O142" s="115" t="s">
        <v>105</v>
      </c>
      <c r="P142" s="3" t="str">
        <f t="shared" si="146"/>
        <v>-</v>
      </c>
      <c r="Q142" s="45"/>
      <c r="R142" s="3" t="str">
        <f t="shared" si="147"/>
        <v>-</v>
      </c>
      <c r="S142" s="3" t="str">
        <f t="shared" si="148"/>
        <v>-</v>
      </c>
      <c r="T142" s="16" t="str">
        <f t="shared" si="149"/>
        <v>-</v>
      </c>
      <c r="U142" s="19" t="str">
        <f t="shared" si="150"/>
        <v>-</v>
      </c>
      <c r="V142" s="3" t="str">
        <f t="shared" si="151"/>
        <v>-</v>
      </c>
      <c r="W142" s="3" t="str">
        <f t="shared" si="152"/>
        <v>-</v>
      </c>
      <c r="Y142" s="3" t="str">
        <f t="shared" si="153"/>
        <v>-</v>
      </c>
      <c r="Z142" s="16" t="str">
        <f t="shared" si="154"/>
        <v>-</v>
      </c>
      <c r="AA142" s="19" t="str">
        <f t="shared" si="155"/>
        <v>-</v>
      </c>
      <c r="AB142" s="3" t="str">
        <f t="shared" si="156"/>
        <v>-</v>
      </c>
    </row>
    <row r="143" spans="1:28" ht="12.75" customHeight="1" x14ac:dyDescent="0.2">
      <c r="A143" s="35" t="s">
        <v>77</v>
      </c>
      <c r="B143" s="47" t="s">
        <v>164</v>
      </c>
      <c r="C143" s="113"/>
      <c r="D143" s="22"/>
      <c r="E143" s="113"/>
      <c r="F143" s="116"/>
      <c r="G143" s="29">
        <f t="shared" si="141"/>
        <v>0</v>
      </c>
      <c r="H143" s="29">
        <f t="shared" si="142"/>
        <v>0</v>
      </c>
      <c r="I143" s="97" t="str">
        <f t="shared" si="143"/>
        <v/>
      </c>
      <c r="J143" s="115"/>
      <c r="K143" s="115"/>
      <c r="L143" s="3" t="str">
        <f t="shared" si="144"/>
        <v>-</v>
      </c>
      <c r="M143" s="97" t="str">
        <f t="shared" si="145"/>
        <v/>
      </c>
      <c r="N143" s="115" t="s">
        <v>105</v>
      </c>
      <c r="O143" s="115" t="s">
        <v>105</v>
      </c>
      <c r="P143" s="3" t="str">
        <f t="shared" si="146"/>
        <v>-</v>
      </c>
      <c r="Q143" s="45"/>
      <c r="R143" s="3" t="str">
        <f t="shared" si="147"/>
        <v>-</v>
      </c>
      <c r="S143" s="3" t="str">
        <f t="shared" si="148"/>
        <v>-</v>
      </c>
      <c r="T143" s="16" t="str">
        <f t="shared" si="149"/>
        <v>-</v>
      </c>
      <c r="U143" s="19" t="str">
        <f t="shared" si="150"/>
        <v>-</v>
      </c>
      <c r="V143" s="3" t="str">
        <f t="shared" si="151"/>
        <v>-</v>
      </c>
      <c r="W143" s="3" t="str">
        <f t="shared" si="152"/>
        <v>-</v>
      </c>
      <c r="Y143" s="3" t="str">
        <f t="shared" si="153"/>
        <v>-</v>
      </c>
      <c r="Z143" s="16" t="str">
        <f t="shared" si="154"/>
        <v>-</v>
      </c>
      <c r="AA143" s="19" t="str">
        <f t="shared" si="155"/>
        <v>-</v>
      </c>
      <c r="AB143" s="3" t="str">
        <f t="shared" si="156"/>
        <v>-</v>
      </c>
    </row>
    <row r="144" spans="1:28" ht="12.75" customHeight="1" x14ac:dyDescent="0.2">
      <c r="A144" s="35" t="s">
        <v>17</v>
      </c>
      <c r="B144" s="47" t="s">
        <v>181</v>
      </c>
      <c r="C144" s="113"/>
      <c r="D144" s="22"/>
      <c r="E144" s="113"/>
      <c r="F144" s="116"/>
      <c r="G144" s="29">
        <f t="shared" si="141"/>
        <v>0</v>
      </c>
      <c r="H144" s="29">
        <f t="shared" si="142"/>
        <v>0</v>
      </c>
      <c r="I144" s="97" t="str">
        <f t="shared" si="143"/>
        <v/>
      </c>
      <c r="J144" s="115"/>
      <c r="K144" s="115"/>
      <c r="L144" s="3" t="str">
        <f t="shared" si="144"/>
        <v>-</v>
      </c>
      <c r="M144" s="97" t="str">
        <f t="shared" si="145"/>
        <v/>
      </c>
      <c r="N144" s="115" t="s">
        <v>105</v>
      </c>
      <c r="O144" s="115" t="s">
        <v>105</v>
      </c>
      <c r="P144" s="3" t="str">
        <f t="shared" si="146"/>
        <v>-</v>
      </c>
      <c r="Q144" s="45"/>
      <c r="R144" s="3" t="str">
        <f t="shared" si="147"/>
        <v>-</v>
      </c>
      <c r="S144" s="3" t="str">
        <f t="shared" si="148"/>
        <v>-</v>
      </c>
      <c r="T144" s="16" t="str">
        <f t="shared" si="149"/>
        <v>-</v>
      </c>
      <c r="U144" s="19" t="str">
        <f t="shared" si="150"/>
        <v>-</v>
      </c>
      <c r="V144" s="3" t="str">
        <f t="shared" si="151"/>
        <v>-</v>
      </c>
      <c r="W144" s="3" t="str">
        <f t="shared" si="152"/>
        <v>-</v>
      </c>
      <c r="Y144" s="3" t="str">
        <f t="shared" si="153"/>
        <v>-</v>
      </c>
      <c r="Z144" s="16" t="str">
        <f t="shared" si="154"/>
        <v>-</v>
      </c>
      <c r="AA144" s="19" t="str">
        <f t="shared" si="155"/>
        <v>-</v>
      </c>
      <c r="AB144" s="3" t="str">
        <f t="shared" si="156"/>
        <v>-</v>
      </c>
    </row>
    <row r="145" spans="1:28" ht="12.75" customHeight="1" x14ac:dyDescent="0.2">
      <c r="A145" s="35"/>
      <c r="B145" s="47"/>
      <c r="C145" s="113"/>
      <c r="D145" s="22"/>
      <c r="E145" s="113"/>
      <c r="F145" s="116"/>
      <c r="G145" s="29">
        <f t="shared" si="141"/>
        <v>0</v>
      </c>
      <c r="H145" s="29">
        <f t="shared" si="142"/>
        <v>0</v>
      </c>
      <c r="I145" s="97" t="str">
        <f t="shared" si="143"/>
        <v/>
      </c>
      <c r="J145" s="115"/>
      <c r="K145" s="115"/>
      <c r="L145" s="3" t="str">
        <f t="shared" si="144"/>
        <v>-</v>
      </c>
      <c r="M145" s="97" t="str">
        <f t="shared" si="145"/>
        <v/>
      </c>
      <c r="N145" s="115" t="s">
        <v>105</v>
      </c>
      <c r="O145" s="115" t="s">
        <v>105</v>
      </c>
      <c r="P145" s="3" t="str">
        <f t="shared" si="146"/>
        <v>-</v>
      </c>
      <c r="Q145" s="45"/>
      <c r="R145" s="3" t="str">
        <f t="shared" si="147"/>
        <v>-</v>
      </c>
      <c r="S145" s="3" t="str">
        <f t="shared" si="148"/>
        <v>-</v>
      </c>
      <c r="T145" s="16" t="str">
        <f t="shared" si="149"/>
        <v>-</v>
      </c>
      <c r="U145" s="19" t="str">
        <f t="shared" si="150"/>
        <v>-</v>
      </c>
      <c r="V145" s="3" t="str">
        <f t="shared" si="151"/>
        <v>-</v>
      </c>
      <c r="W145" s="3" t="str">
        <f t="shared" si="152"/>
        <v>-</v>
      </c>
      <c r="Y145" s="3" t="str">
        <f t="shared" si="153"/>
        <v>-</v>
      </c>
      <c r="Z145" s="16" t="str">
        <f t="shared" si="154"/>
        <v>-</v>
      </c>
      <c r="AA145" s="19" t="str">
        <f t="shared" si="155"/>
        <v>-</v>
      </c>
      <c r="AB145" s="3" t="str">
        <f t="shared" si="156"/>
        <v>-</v>
      </c>
    </row>
    <row r="146" spans="1:28" s="21" customFormat="1" ht="12.75" customHeight="1" x14ac:dyDescent="0.2">
      <c r="A146" s="25">
        <v>12</v>
      </c>
      <c r="B146" s="48" t="s">
        <v>307</v>
      </c>
      <c r="C146" s="31">
        <f>ROUND(SUM(C133:C145),0)</f>
        <v>0</v>
      </c>
      <c r="D146" s="46"/>
      <c r="E146" s="31">
        <f>ROUND(SUM(E133:E145),0)</f>
        <v>0</v>
      </c>
      <c r="F146" s="49">
        <f>ROUND(SUM(F133:F145),0)</f>
        <v>0</v>
      </c>
      <c r="G146" s="31">
        <f>ROUND(SUM(G133:G145),0)</f>
        <v>0</v>
      </c>
      <c r="H146" s="31">
        <f>SUM(H133:H145)</f>
        <v>0</v>
      </c>
      <c r="I146" s="97"/>
      <c r="M146" s="97"/>
      <c r="R146" s="4">
        <f t="shared" ref="R146:W146" si="157">ROUND(SUM(R133:R145),0)</f>
        <v>0</v>
      </c>
      <c r="S146" s="4">
        <f t="shared" si="157"/>
        <v>0</v>
      </c>
      <c r="T146" s="17">
        <f t="shared" si="157"/>
        <v>0</v>
      </c>
      <c r="U146" s="20">
        <f t="shared" si="157"/>
        <v>0</v>
      </c>
      <c r="V146" s="4">
        <f t="shared" si="157"/>
        <v>0</v>
      </c>
      <c r="W146" s="4">
        <f t="shared" si="157"/>
        <v>0</v>
      </c>
      <c r="Y146" s="4">
        <f>ROUND(SUM(Y133:Y145),0)</f>
        <v>0</v>
      </c>
      <c r="Z146" s="17">
        <f>ROUND(SUM(Z133:Z145),0)</f>
        <v>0</v>
      </c>
      <c r="AA146" s="20">
        <f>ROUND(SUM(AA133:AA145),0)</f>
        <v>0</v>
      </c>
      <c r="AB146" s="4">
        <f>ROUND(SUM(AB133:AB145),0)</f>
        <v>0</v>
      </c>
    </row>
    <row r="147" spans="1:28" ht="12.75" customHeight="1" thickBot="1" x14ac:dyDescent="0.25">
      <c r="B147" s="1"/>
      <c r="C147" s="22"/>
      <c r="D147" s="22"/>
      <c r="E147" s="22"/>
      <c r="F147" s="22"/>
      <c r="G147" s="23"/>
      <c r="H147" s="23"/>
      <c r="I147" s="97"/>
      <c r="J147" s="7"/>
      <c r="K147" s="7"/>
      <c r="L147" s="7"/>
      <c r="M147" s="97"/>
      <c r="N147" s="7"/>
      <c r="O147" s="7"/>
      <c r="P147" s="7"/>
      <c r="Q147" s="7"/>
      <c r="R147" s="7"/>
      <c r="S147" s="7"/>
      <c r="T147" s="7"/>
      <c r="Y147" s="10"/>
      <c r="Z147" s="10"/>
      <c r="AA147" s="10"/>
      <c r="AB147" s="10"/>
    </row>
    <row r="148" spans="1:28" ht="14.25" customHeight="1" thickBot="1" x14ac:dyDescent="0.25">
      <c r="A148" s="54" t="s">
        <v>137</v>
      </c>
      <c r="B148" s="55"/>
      <c r="C148" s="57">
        <f>C146+C130+C115+C100+C94+C87+C75+C65+C52</f>
        <v>0</v>
      </c>
      <c r="D148" s="46"/>
      <c r="E148" s="388">
        <f>E146+E130+E115+E100+E94+E87+E75+E65+E52</f>
        <v>0</v>
      </c>
      <c r="F148" s="387">
        <f>F146+F130+F115+F100+F94+F87+F75+F65+F52</f>
        <v>0</v>
      </c>
      <c r="G148" s="56">
        <f>G146+G130+G115+G100+G94+G87+G75+G65+G52</f>
        <v>0</v>
      </c>
      <c r="H148" s="57">
        <f>H146+H130+H115+H100+H94+H87+H75+H65+H52</f>
        <v>0</v>
      </c>
      <c r="I148" s="97"/>
      <c r="J148" s="7"/>
      <c r="K148" s="7"/>
      <c r="L148" s="7"/>
      <c r="M148" s="97"/>
      <c r="N148" s="7"/>
      <c r="O148" s="7"/>
      <c r="P148" s="7"/>
      <c r="Q148" s="7"/>
      <c r="R148" s="7"/>
      <c r="S148" s="7"/>
      <c r="T148" s="7"/>
      <c r="Y148" s="10"/>
      <c r="Z148" s="10"/>
      <c r="AA148" s="10"/>
      <c r="AB148" s="10"/>
    </row>
    <row r="149" spans="1:28" ht="12.75" customHeight="1" thickBot="1" x14ac:dyDescent="0.25">
      <c r="B149" s="1"/>
      <c r="C149" s="22"/>
      <c r="D149" s="22"/>
      <c r="E149" s="22"/>
      <c r="F149" s="22"/>
      <c r="G149" s="23"/>
      <c r="H149" s="23"/>
      <c r="I149" s="97"/>
      <c r="M149" s="97"/>
    </row>
    <row r="150" spans="1:28" ht="14.25" customHeight="1" thickBot="1" x14ac:dyDescent="0.25">
      <c r="A150" s="434" t="s">
        <v>139</v>
      </c>
      <c r="B150" s="454"/>
      <c r="C150" s="454"/>
      <c r="D150" s="454"/>
      <c r="E150" s="454"/>
      <c r="F150" s="454"/>
      <c r="G150" s="454"/>
      <c r="H150" s="455"/>
      <c r="I150" s="97"/>
      <c r="M150" s="97"/>
    </row>
    <row r="151" spans="1:28" ht="12.75" customHeight="1" x14ac:dyDescent="0.2">
      <c r="B151" s="1"/>
      <c r="C151" s="22"/>
      <c r="D151" s="22"/>
      <c r="E151" s="22"/>
      <c r="F151" s="32"/>
      <c r="G151" s="23"/>
      <c r="H151" s="23"/>
      <c r="I151" s="97"/>
      <c r="M151" s="97"/>
    </row>
    <row r="152" spans="1:28" s="21" customFormat="1" ht="12.75" customHeight="1" x14ac:dyDescent="0.2">
      <c r="A152" s="219">
        <v>15</v>
      </c>
      <c r="B152" s="443" t="s">
        <v>171</v>
      </c>
      <c r="C152" s="444"/>
      <c r="D152" s="444"/>
      <c r="E152" s="444"/>
      <c r="F152" s="444"/>
      <c r="G152" s="444"/>
      <c r="H152" s="445"/>
      <c r="I152" s="97"/>
      <c r="M152" s="97"/>
      <c r="R152" s="2" t="s">
        <v>98</v>
      </c>
      <c r="S152" s="2" t="s">
        <v>99</v>
      </c>
      <c r="T152" s="15" t="s">
        <v>100</v>
      </c>
      <c r="U152" s="18" t="s">
        <v>98</v>
      </c>
      <c r="V152" s="2" t="s">
        <v>99</v>
      </c>
      <c r="W152" s="2" t="s">
        <v>100</v>
      </c>
      <c r="Y152" s="2" t="s">
        <v>105</v>
      </c>
      <c r="Z152" s="15" t="s">
        <v>106</v>
      </c>
      <c r="AA152" s="18" t="s">
        <v>105</v>
      </c>
      <c r="AB152" s="2" t="s">
        <v>106</v>
      </c>
    </row>
    <row r="153" spans="1:28" s="7" customFormat="1" ht="12.75" customHeight="1" x14ac:dyDescent="0.2">
      <c r="A153" s="425" t="s">
        <v>309</v>
      </c>
      <c r="B153" s="426"/>
      <c r="C153" s="426"/>
      <c r="D153" s="426"/>
      <c r="E153" s="426"/>
      <c r="F153" s="426"/>
      <c r="G153" s="426"/>
      <c r="H153" s="426"/>
      <c r="I153" s="426"/>
      <c r="J153" s="426"/>
      <c r="K153" s="426"/>
      <c r="L153" s="426"/>
      <c r="M153" s="426"/>
      <c r="N153" s="426"/>
      <c r="O153" s="426"/>
      <c r="P153" s="449"/>
      <c r="Q153" s="45"/>
      <c r="R153" s="241"/>
      <c r="S153" s="241"/>
      <c r="T153" s="242"/>
      <c r="U153" s="243"/>
      <c r="V153" s="241"/>
      <c r="W153" s="241"/>
      <c r="Y153" s="241"/>
      <c r="Z153" s="242"/>
      <c r="AA153" s="244"/>
      <c r="AB153" s="241"/>
    </row>
    <row r="154" spans="1:28" ht="12.75" customHeight="1" x14ac:dyDescent="0.2">
      <c r="A154" s="227" t="s">
        <v>21</v>
      </c>
      <c r="B154" s="226" t="s">
        <v>197</v>
      </c>
      <c r="C154" s="222"/>
      <c r="D154" s="22"/>
      <c r="E154" s="222"/>
      <c r="F154" s="223"/>
      <c r="G154" s="224">
        <f t="shared" ref="G154:G161" si="158">E154+F154</f>
        <v>0</v>
      </c>
      <c r="H154" s="224">
        <f t="shared" ref="H154:H161" si="159">C154-G154</f>
        <v>0</v>
      </c>
      <c r="I154" s="97" t="str">
        <f t="shared" ref="I154:I161" si="160">IF(AND($C154="",$E154="",$F154=""),"",IF(AND(OR($C154&lt;&gt;"",$G154&lt;&gt;""),OR(J154="",K154="")),"Sélectionnez! -&gt;",""))</f>
        <v/>
      </c>
      <c r="J154" s="115"/>
      <c r="K154" s="115"/>
      <c r="L154" s="3" t="str">
        <f t="shared" ref="L154:L156" si="161">IF(J154=K154,"-", "Changement de répartition")</f>
        <v>-</v>
      </c>
      <c r="M154" s="97" t="str">
        <f t="shared" ref="M154:M156" si="162">IF(AND($C154="",$E154="",$F154=""),"",IF(AND(OR($C154&lt;&gt;"",$G154&lt;&gt;""),OR(N154="",O154="")),"Sélectionnez! -&gt;",""))</f>
        <v/>
      </c>
      <c r="N154" s="115" t="s">
        <v>105</v>
      </c>
      <c r="O154" s="115" t="s">
        <v>105</v>
      </c>
      <c r="P154" s="3" t="str">
        <f t="shared" ref="P154:P156" si="163">IF(N154=O154,"-","Changement d'origine")</f>
        <v>-</v>
      </c>
      <c r="Q154" s="45"/>
      <c r="R154" s="3" t="str">
        <f t="shared" ref="R154:R161" si="164">IF(J154="Interne",C154,"-")</f>
        <v>-</v>
      </c>
      <c r="S154" s="3" t="str">
        <f t="shared" ref="S154:S161" si="165">IF(J154="Apparenté",C154,"-")</f>
        <v>-</v>
      </c>
      <c r="T154" s="16" t="str">
        <f t="shared" ref="T154:T161" si="166">IF(J154="Externe",C154,"-")</f>
        <v>-</v>
      </c>
      <c r="U154" s="19" t="str">
        <f t="shared" ref="U154:U161" si="167">IF(K154="Interne",G154,"-")</f>
        <v>-</v>
      </c>
      <c r="V154" s="3" t="str">
        <f t="shared" ref="V154:V161" si="168">IF(K154="Apparenté",G154,"-")</f>
        <v>-</v>
      </c>
      <c r="W154" s="3" t="str">
        <f t="shared" ref="W154:W161" si="169">IF(K154="Externe",G154,"-")</f>
        <v>-</v>
      </c>
      <c r="Y154" s="3" t="str">
        <f t="shared" ref="Y154:Y161" si="170">IF($N154="Canadien",IF($C154="","-",$C154),"-")</f>
        <v>-</v>
      </c>
      <c r="Z154" s="16" t="str">
        <f t="shared" ref="Z154:Z161" si="171">IF($N154="Non-Canadien",IF($C154="","-",$C154),"-")</f>
        <v>-</v>
      </c>
      <c r="AA154" s="19" t="str">
        <f t="shared" ref="AA154:AA161" si="172">IF($O154="Canadien",IF($G154=0,"-",$G154),"-")</f>
        <v>-</v>
      </c>
      <c r="AB154" s="3" t="str">
        <f t="shared" ref="AB154:AB161" si="173">IF($O154="Non-Canadien",IF($G154=0,"-",$G154),"-")</f>
        <v>-</v>
      </c>
    </row>
    <row r="155" spans="1:28" ht="12.75" customHeight="1" x14ac:dyDescent="0.2">
      <c r="A155" s="35" t="s">
        <v>78</v>
      </c>
      <c r="B155" s="47" t="s">
        <v>141</v>
      </c>
      <c r="C155" s="113"/>
      <c r="D155" s="22"/>
      <c r="E155" s="113"/>
      <c r="F155" s="116"/>
      <c r="G155" s="29">
        <f t="shared" si="158"/>
        <v>0</v>
      </c>
      <c r="H155" s="29">
        <f t="shared" si="159"/>
        <v>0</v>
      </c>
      <c r="I155" s="97" t="str">
        <f t="shared" si="160"/>
        <v/>
      </c>
      <c r="J155" s="115"/>
      <c r="K155" s="115"/>
      <c r="L155" s="3" t="str">
        <f t="shared" si="161"/>
        <v>-</v>
      </c>
      <c r="M155" s="97" t="str">
        <f t="shared" si="162"/>
        <v/>
      </c>
      <c r="N155" s="115" t="s">
        <v>105</v>
      </c>
      <c r="O155" s="115" t="s">
        <v>105</v>
      </c>
      <c r="P155" s="3" t="str">
        <f t="shared" si="163"/>
        <v>-</v>
      </c>
      <c r="Q155" s="45"/>
      <c r="R155" s="3" t="str">
        <f t="shared" si="164"/>
        <v>-</v>
      </c>
      <c r="S155" s="3" t="str">
        <f t="shared" si="165"/>
        <v>-</v>
      </c>
      <c r="T155" s="16" t="str">
        <f t="shared" si="166"/>
        <v>-</v>
      </c>
      <c r="U155" s="19" t="str">
        <f t="shared" si="167"/>
        <v>-</v>
      </c>
      <c r="V155" s="3" t="str">
        <f t="shared" si="168"/>
        <v>-</v>
      </c>
      <c r="W155" s="3" t="str">
        <f t="shared" si="169"/>
        <v>-</v>
      </c>
      <c r="Y155" s="3" t="str">
        <f t="shared" si="170"/>
        <v>-</v>
      </c>
      <c r="Z155" s="16" t="str">
        <f t="shared" si="171"/>
        <v>-</v>
      </c>
      <c r="AA155" s="19" t="str">
        <f t="shared" si="172"/>
        <v>-</v>
      </c>
      <c r="AB155" s="3" t="str">
        <f t="shared" si="173"/>
        <v>-</v>
      </c>
    </row>
    <row r="156" spans="1:28" ht="12.75" customHeight="1" x14ac:dyDescent="0.2">
      <c r="A156" s="35" t="s">
        <v>18</v>
      </c>
      <c r="B156" s="282" t="s">
        <v>142</v>
      </c>
      <c r="C156" s="214"/>
      <c r="D156" s="22"/>
      <c r="E156" s="214"/>
      <c r="F156" s="225"/>
      <c r="G156" s="216">
        <f t="shared" si="158"/>
        <v>0</v>
      </c>
      <c r="H156" s="216">
        <f t="shared" si="159"/>
        <v>0</v>
      </c>
      <c r="I156" s="97" t="str">
        <f t="shared" si="160"/>
        <v/>
      </c>
      <c r="J156" s="115"/>
      <c r="K156" s="115"/>
      <c r="L156" s="3" t="str">
        <f t="shared" si="161"/>
        <v>-</v>
      </c>
      <c r="M156" s="97" t="str">
        <f t="shared" si="162"/>
        <v/>
      </c>
      <c r="N156" s="115" t="s">
        <v>105</v>
      </c>
      <c r="O156" s="115" t="s">
        <v>105</v>
      </c>
      <c r="P156" s="3" t="str">
        <f t="shared" si="163"/>
        <v>-</v>
      </c>
      <c r="Q156" s="45"/>
      <c r="R156" s="3" t="str">
        <f t="shared" si="164"/>
        <v>-</v>
      </c>
      <c r="S156" s="3" t="str">
        <f t="shared" si="165"/>
        <v>-</v>
      </c>
      <c r="T156" s="16" t="str">
        <f t="shared" si="166"/>
        <v>-</v>
      </c>
      <c r="U156" s="19" t="str">
        <f t="shared" si="167"/>
        <v>-</v>
      </c>
      <c r="V156" s="3" t="str">
        <f t="shared" si="168"/>
        <v>-</v>
      </c>
      <c r="W156" s="3" t="str">
        <f t="shared" si="169"/>
        <v>-</v>
      </c>
      <c r="Y156" s="3" t="str">
        <f t="shared" si="170"/>
        <v>-</v>
      </c>
      <c r="Z156" s="16" t="str">
        <f t="shared" si="171"/>
        <v>-</v>
      </c>
      <c r="AA156" s="19" t="str">
        <f t="shared" si="172"/>
        <v>-</v>
      </c>
      <c r="AB156" s="3" t="str">
        <f t="shared" si="173"/>
        <v>-</v>
      </c>
    </row>
    <row r="157" spans="1:28" ht="12.75" customHeight="1" x14ac:dyDescent="0.2">
      <c r="A157" s="35"/>
      <c r="B157" s="451" t="s">
        <v>308</v>
      </c>
      <c r="C157" s="452"/>
      <c r="D157" s="452"/>
      <c r="E157" s="452"/>
      <c r="F157" s="452"/>
      <c r="G157" s="452"/>
      <c r="H157" s="452"/>
      <c r="I157" s="452"/>
      <c r="J157" s="452"/>
      <c r="K157" s="452"/>
      <c r="L157" s="452"/>
      <c r="M157" s="452"/>
      <c r="N157" s="452"/>
      <c r="O157" s="452"/>
      <c r="P157" s="453"/>
      <c r="Q157" s="45"/>
      <c r="R157" s="241"/>
      <c r="S157" s="241"/>
      <c r="T157" s="242"/>
      <c r="U157" s="244"/>
      <c r="V157" s="241"/>
      <c r="W157" s="241"/>
      <c r="Y157" s="241"/>
      <c r="Z157" s="242"/>
      <c r="AA157" s="244"/>
      <c r="AB157" s="241"/>
    </row>
    <row r="158" spans="1:28" ht="12.75" customHeight="1" x14ac:dyDescent="0.2">
      <c r="A158" s="35" t="s">
        <v>79</v>
      </c>
      <c r="B158" s="226" t="s">
        <v>143</v>
      </c>
      <c r="C158" s="222"/>
      <c r="D158" s="22"/>
      <c r="E158" s="222"/>
      <c r="F158" s="223"/>
      <c r="G158" s="224">
        <f t="shared" si="158"/>
        <v>0</v>
      </c>
      <c r="H158" s="224">
        <f t="shared" si="159"/>
        <v>0</v>
      </c>
      <c r="I158" s="97" t="str">
        <f t="shared" si="160"/>
        <v/>
      </c>
      <c r="J158" s="115"/>
      <c r="K158" s="115"/>
      <c r="L158" s="3" t="str">
        <f t="shared" ref="L158:L161" si="174">IF(J158=K158,"-", "Changement de répartition")</f>
        <v>-</v>
      </c>
      <c r="M158" s="97" t="str">
        <f t="shared" ref="M158:M161" si="175">IF(AND($C158="",$E158="",$F158=""),"",IF(AND(OR($C158&lt;&gt;"",$G158&lt;&gt;""),OR(N158="",O158="")),"Sélectionnez! -&gt;",""))</f>
        <v/>
      </c>
      <c r="N158" s="115" t="s">
        <v>105</v>
      </c>
      <c r="O158" s="115" t="s">
        <v>105</v>
      </c>
      <c r="P158" s="3" t="str">
        <f t="shared" ref="P158:P161" si="176">IF(N158=O158,"-","Changement d'origine")</f>
        <v>-</v>
      </c>
      <c r="Q158" s="45"/>
      <c r="R158" s="3" t="str">
        <f t="shared" si="164"/>
        <v>-</v>
      </c>
      <c r="S158" s="3" t="str">
        <f t="shared" si="165"/>
        <v>-</v>
      </c>
      <c r="T158" s="16" t="str">
        <f t="shared" si="166"/>
        <v>-</v>
      </c>
      <c r="U158" s="19" t="str">
        <f t="shared" si="167"/>
        <v>-</v>
      </c>
      <c r="V158" s="3" t="str">
        <f t="shared" si="168"/>
        <v>-</v>
      </c>
      <c r="W158" s="3" t="str">
        <f t="shared" si="169"/>
        <v>-</v>
      </c>
      <c r="Y158" s="3" t="str">
        <f t="shared" si="170"/>
        <v>-</v>
      </c>
      <c r="Z158" s="16" t="str">
        <f t="shared" si="171"/>
        <v>-</v>
      </c>
      <c r="AA158" s="19" t="str">
        <f t="shared" si="172"/>
        <v>-</v>
      </c>
      <c r="AB158" s="3" t="str">
        <f t="shared" si="173"/>
        <v>-</v>
      </c>
    </row>
    <row r="159" spans="1:28" ht="12.75" customHeight="1" x14ac:dyDescent="0.2">
      <c r="A159" s="35" t="s">
        <v>19</v>
      </c>
      <c r="B159" s="47" t="s">
        <v>144</v>
      </c>
      <c r="C159" s="113"/>
      <c r="D159" s="22"/>
      <c r="E159" s="113"/>
      <c r="F159" s="116"/>
      <c r="G159" s="29">
        <f t="shared" si="158"/>
        <v>0</v>
      </c>
      <c r="H159" s="29">
        <f t="shared" si="159"/>
        <v>0</v>
      </c>
      <c r="I159" s="97" t="str">
        <f t="shared" si="160"/>
        <v/>
      </c>
      <c r="J159" s="115"/>
      <c r="K159" s="115"/>
      <c r="L159" s="3" t="str">
        <f t="shared" si="174"/>
        <v>-</v>
      </c>
      <c r="M159" s="97" t="str">
        <f t="shared" si="175"/>
        <v/>
      </c>
      <c r="N159" s="115" t="s">
        <v>105</v>
      </c>
      <c r="O159" s="115" t="s">
        <v>105</v>
      </c>
      <c r="P159" s="3" t="str">
        <f t="shared" si="176"/>
        <v>-</v>
      </c>
      <c r="Q159" s="45"/>
      <c r="R159" s="3" t="str">
        <f t="shared" si="164"/>
        <v>-</v>
      </c>
      <c r="S159" s="3" t="str">
        <f t="shared" si="165"/>
        <v>-</v>
      </c>
      <c r="T159" s="16" t="str">
        <f t="shared" si="166"/>
        <v>-</v>
      </c>
      <c r="U159" s="19" t="str">
        <f t="shared" si="167"/>
        <v>-</v>
      </c>
      <c r="V159" s="3" t="str">
        <f t="shared" si="168"/>
        <v>-</v>
      </c>
      <c r="W159" s="3" t="str">
        <f t="shared" si="169"/>
        <v>-</v>
      </c>
      <c r="Y159" s="3" t="str">
        <f t="shared" si="170"/>
        <v>-</v>
      </c>
      <c r="Z159" s="16" t="str">
        <f t="shared" si="171"/>
        <v>-</v>
      </c>
      <c r="AA159" s="19" t="str">
        <f t="shared" si="172"/>
        <v>-</v>
      </c>
      <c r="AB159" s="3" t="str">
        <f t="shared" si="173"/>
        <v>-</v>
      </c>
    </row>
    <row r="160" spans="1:28" ht="12.75" customHeight="1" x14ac:dyDescent="0.2">
      <c r="A160" s="35" t="s">
        <v>20</v>
      </c>
      <c r="B160" s="47" t="s">
        <v>181</v>
      </c>
      <c r="C160" s="113"/>
      <c r="D160" s="22"/>
      <c r="E160" s="113"/>
      <c r="F160" s="116"/>
      <c r="G160" s="29">
        <f t="shared" si="158"/>
        <v>0</v>
      </c>
      <c r="H160" s="29">
        <f t="shared" si="159"/>
        <v>0</v>
      </c>
      <c r="I160" s="97" t="str">
        <f t="shared" si="160"/>
        <v/>
      </c>
      <c r="J160" s="115"/>
      <c r="K160" s="115"/>
      <c r="L160" s="3" t="str">
        <f t="shared" si="174"/>
        <v>-</v>
      </c>
      <c r="M160" s="97" t="str">
        <f t="shared" si="175"/>
        <v/>
      </c>
      <c r="N160" s="115" t="s">
        <v>105</v>
      </c>
      <c r="O160" s="115" t="s">
        <v>105</v>
      </c>
      <c r="P160" s="3" t="str">
        <f t="shared" si="176"/>
        <v>-</v>
      </c>
      <c r="Q160" s="45"/>
      <c r="R160" s="3" t="str">
        <f t="shared" si="164"/>
        <v>-</v>
      </c>
      <c r="S160" s="3" t="str">
        <f t="shared" si="165"/>
        <v>-</v>
      </c>
      <c r="T160" s="16" t="str">
        <f t="shared" si="166"/>
        <v>-</v>
      </c>
      <c r="U160" s="19" t="str">
        <f t="shared" si="167"/>
        <v>-</v>
      </c>
      <c r="V160" s="3" t="str">
        <f t="shared" si="168"/>
        <v>-</v>
      </c>
      <c r="W160" s="3" t="str">
        <f t="shared" si="169"/>
        <v>-</v>
      </c>
      <c r="Y160" s="3" t="str">
        <f t="shared" si="170"/>
        <v>-</v>
      </c>
      <c r="Z160" s="16" t="str">
        <f t="shared" si="171"/>
        <v>-</v>
      </c>
      <c r="AA160" s="19" t="str">
        <f t="shared" si="172"/>
        <v>-</v>
      </c>
      <c r="AB160" s="3" t="str">
        <f t="shared" si="173"/>
        <v>-</v>
      </c>
    </row>
    <row r="161" spans="1:28" ht="12.75" customHeight="1" x14ac:dyDescent="0.2">
      <c r="A161" s="35"/>
      <c r="B161" s="47"/>
      <c r="C161" s="113"/>
      <c r="D161" s="22"/>
      <c r="E161" s="113"/>
      <c r="F161" s="116"/>
      <c r="G161" s="29">
        <f t="shared" si="158"/>
        <v>0</v>
      </c>
      <c r="H161" s="29">
        <f t="shared" si="159"/>
        <v>0</v>
      </c>
      <c r="I161" s="97" t="str">
        <f t="shared" si="160"/>
        <v/>
      </c>
      <c r="J161" s="115"/>
      <c r="K161" s="115"/>
      <c r="L161" s="3" t="str">
        <f t="shared" si="174"/>
        <v>-</v>
      </c>
      <c r="M161" s="97" t="str">
        <f t="shared" si="175"/>
        <v/>
      </c>
      <c r="N161" s="115" t="s">
        <v>105</v>
      </c>
      <c r="O161" s="115" t="s">
        <v>105</v>
      </c>
      <c r="P161" s="3" t="str">
        <f t="shared" si="176"/>
        <v>-</v>
      </c>
      <c r="Q161" s="45"/>
      <c r="R161" s="3" t="str">
        <f t="shared" si="164"/>
        <v>-</v>
      </c>
      <c r="S161" s="3" t="str">
        <f t="shared" si="165"/>
        <v>-</v>
      </c>
      <c r="T161" s="16" t="str">
        <f t="shared" si="166"/>
        <v>-</v>
      </c>
      <c r="U161" s="19" t="str">
        <f t="shared" si="167"/>
        <v>-</v>
      </c>
      <c r="V161" s="3" t="str">
        <f t="shared" si="168"/>
        <v>-</v>
      </c>
      <c r="W161" s="3" t="str">
        <f t="shared" si="169"/>
        <v>-</v>
      </c>
      <c r="Y161" s="3" t="str">
        <f t="shared" si="170"/>
        <v>-</v>
      </c>
      <c r="Z161" s="16" t="str">
        <f t="shared" si="171"/>
        <v>-</v>
      </c>
      <c r="AA161" s="19" t="str">
        <f t="shared" si="172"/>
        <v>-</v>
      </c>
      <c r="AB161" s="3" t="str">
        <f t="shared" si="173"/>
        <v>-</v>
      </c>
    </row>
    <row r="162" spans="1:28" s="21" customFormat="1" ht="12.75" customHeight="1" x14ac:dyDescent="0.2">
      <c r="A162" s="25">
        <v>15</v>
      </c>
      <c r="B162" s="48" t="s">
        <v>140</v>
      </c>
      <c r="C162" s="31">
        <f>ROUND(SUM(C154:C161),0)</f>
        <v>0</v>
      </c>
      <c r="D162" s="46"/>
      <c r="E162" s="31">
        <f>ROUND(SUM(E154:E161),0)</f>
        <v>0</v>
      </c>
      <c r="F162" s="49">
        <f>ROUND(SUM(F154:F161),0)</f>
        <v>0</v>
      </c>
      <c r="G162" s="31">
        <f>ROUND(SUM(G154:G161),0)</f>
        <v>0</v>
      </c>
      <c r="H162" s="31">
        <f>SUM(H154:H161)</f>
        <v>0</v>
      </c>
      <c r="I162" s="97"/>
      <c r="M162" s="97"/>
      <c r="R162" s="4">
        <f t="shared" ref="R162:W162" si="177">ROUND(SUM(R154:R161),0)</f>
        <v>0</v>
      </c>
      <c r="S162" s="4">
        <f t="shared" si="177"/>
        <v>0</v>
      </c>
      <c r="T162" s="17">
        <f t="shared" si="177"/>
        <v>0</v>
      </c>
      <c r="U162" s="20">
        <f t="shared" si="177"/>
        <v>0</v>
      </c>
      <c r="V162" s="4">
        <f t="shared" si="177"/>
        <v>0</v>
      </c>
      <c r="W162" s="4">
        <f t="shared" si="177"/>
        <v>0</v>
      </c>
      <c r="Y162" s="4">
        <f>ROUND(SUM(Y154:Y161),0)</f>
        <v>0</v>
      </c>
      <c r="Z162" s="17">
        <f>ROUND(SUM(Z154:Z161),0)</f>
        <v>0</v>
      </c>
      <c r="AA162" s="20">
        <f>ROUND(SUM(AA154:AA161),0)</f>
        <v>0</v>
      </c>
      <c r="AB162" s="4">
        <f>ROUND(SUM(AB154:AB161),0)</f>
        <v>0</v>
      </c>
    </row>
    <row r="163" spans="1:28" ht="12.75" customHeight="1" thickBot="1" x14ac:dyDescent="0.25">
      <c r="B163" s="1"/>
      <c r="C163" s="22"/>
      <c r="D163" s="22"/>
      <c r="E163" s="22"/>
      <c r="F163" s="32"/>
      <c r="G163" s="23"/>
      <c r="H163" s="23"/>
      <c r="I163" s="97"/>
      <c r="M163" s="97"/>
    </row>
    <row r="164" spans="1:28" ht="14.25" customHeight="1" thickBot="1" x14ac:dyDescent="0.25">
      <c r="A164" s="434" t="s">
        <v>145</v>
      </c>
      <c r="B164" s="454"/>
      <c r="C164" s="454"/>
      <c r="D164" s="454"/>
      <c r="E164" s="454"/>
      <c r="F164" s="454"/>
      <c r="G164" s="454"/>
      <c r="H164" s="455"/>
      <c r="I164" s="97"/>
      <c r="M164" s="97"/>
    </row>
    <row r="165" spans="1:28" ht="12.75" customHeight="1" x14ac:dyDescent="0.2">
      <c r="B165" s="1"/>
      <c r="C165" s="22"/>
      <c r="D165" s="22"/>
      <c r="E165" s="22"/>
      <c r="F165" s="32"/>
      <c r="G165" s="23"/>
      <c r="H165" s="23"/>
      <c r="I165" s="97"/>
      <c r="M165" s="97"/>
      <c r="R165" s="2" t="s">
        <v>98</v>
      </c>
      <c r="S165" s="2" t="s">
        <v>99</v>
      </c>
      <c r="T165" s="15" t="s">
        <v>100</v>
      </c>
      <c r="U165" s="18" t="s">
        <v>98</v>
      </c>
      <c r="V165" s="2" t="s">
        <v>99</v>
      </c>
      <c r="W165" s="2" t="s">
        <v>100</v>
      </c>
      <c r="Y165" s="2" t="s">
        <v>105</v>
      </c>
      <c r="Z165" s="15" t="s">
        <v>106</v>
      </c>
      <c r="AA165" s="18" t="s">
        <v>105</v>
      </c>
      <c r="AB165" s="2" t="s">
        <v>106</v>
      </c>
    </row>
    <row r="166" spans="1:28" ht="12.75" customHeight="1" x14ac:dyDescent="0.2">
      <c r="A166" s="36" t="s">
        <v>0</v>
      </c>
      <c r="B166" s="48" t="s">
        <v>95</v>
      </c>
      <c r="C166" s="117"/>
      <c r="E166" s="117"/>
      <c r="F166" s="117"/>
      <c r="G166" s="37">
        <f>E166+F166</f>
        <v>0</v>
      </c>
      <c r="H166" s="37">
        <f>C166-G166</f>
        <v>0</v>
      </c>
      <c r="I166" s="97" t="str">
        <f>IF(AND($C166="",$E166="",$F166=""),"",IF(AND(OR($C166&lt;&gt;"",$G166&lt;&gt;""),OR(J166="",K166="")),"Sélectionnez! -&gt;",""))</f>
        <v/>
      </c>
      <c r="J166" s="115"/>
      <c r="K166" s="115"/>
      <c r="L166" s="3" t="str">
        <f t="shared" ref="L166" si="178">IF(J166=K166,"-", "Changement de répartition")</f>
        <v>-</v>
      </c>
      <c r="M166" s="97" t="str">
        <f t="shared" ref="M166" si="179">IF(AND($C166="",$E166="",$F166=""),"",IF(AND(OR($C166&lt;&gt;"",$G166&lt;&gt;""),OR(N166="",O166="")),"Sélectionnez! -&gt;",""))</f>
        <v/>
      </c>
      <c r="N166" s="115" t="s">
        <v>105</v>
      </c>
      <c r="O166" s="115" t="s">
        <v>105</v>
      </c>
      <c r="P166" s="3" t="str">
        <f t="shared" ref="P166" si="180">IF(N166=O166,"-","Changement d'origine")</f>
        <v>-</v>
      </c>
      <c r="Q166" s="45"/>
      <c r="R166" s="4" t="str">
        <f>IF(J166="Interne",C166,"0")</f>
        <v>0</v>
      </c>
      <c r="S166" s="4" t="str">
        <f>IF(J166="Apparenté",C166,"0")</f>
        <v>0</v>
      </c>
      <c r="T166" s="17" t="str">
        <f>IF(J166="Externe",C166,"0")</f>
        <v>0</v>
      </c>
      <c r="U166" s="20" t="str">
        <f>IF(K166="Interne",G166,"0")</f>
        <v>0</v>
      </c>
      <c r="V166" s="4" t="str">
        <f>IF(K166="Apparenté",G166,"0")</f>
        <v>0</v>
      </c>
      <c r="W166" s="4" t="str">
        <f>IF(K166="Externe",G166,"0")</f>
        <v>0</v>
      </c>
      <c r="Y166" s="4">
        <f>IF($N166="Canadien",$C166,"0")</f>
        <v>0</v>
      </c>
      <c r="Z166" s="17" t="str">
        <f>IF($N166="Non-Canadien",$C166,"0")</f>
        <v>0</v>
      </c>
      <c r="AA166" s="20">
        <f>IF($O166="Canadien",$G166,"0")</f>
        <v>0</v>
      </c>
      <c r="AB166" s="4" t="str">
        <f>IF($O166="Non-Canadien",$G166,"0")</f>
        <v>0</v>
      </c>
    </row>
    <row r="167" spans="1:28" ht="32.25" customHeight="1" x14ac:dyDescent="0.2">
      <c r="A167" s="36"/>
      <c r="B167" s="275" t="s">
        <v>350</v>
      </c>
      <c r="I167" s="97"/>
      <c r="M167" s="97"/>
      <c r="Q167" s="45"/>
      <c r="R167" s="279"/>
      <c r="S167" s="279"/>
      <c r="T167" s="280"/>
      <c r="U167" s="281"/>
      <c r="V167" s="279"/>
      <c r="W167" s="279"/>
      <c r="Y167" s="279"/>
      <c r="Z167" s="280"/>
      <c r="AA167" s="281"/>
      <c r="AB167" s="279"/>
    </row>
    <row r="168" spans="1:28" ht="12.75" customHeight="1" x14ac:dyDescent="0.2">
      <c r="A168" s="36" t="s">
        <v>80</v>
      </c>
      <c r="B168" s="48" t="s">
        <v>96</v>
      </c>
      <c r="C168" s="117"/>
      <c r="E168" s="111"/>
      <c r="F168" s="286"/>
      <c r="G168" s="110">
        <f>E168+F168</f>
        <v>0</v>
      </c>
      <c r="H168" s="37">
        <f>C168-G168</f>
        <v>0</v>
      </c>
      <c r="I168" s="97" t="str">
        <f>IF(AND($C168="",$E168="",$F168=""),"",IF(AND(OR($C168&lt;&gt;"",$G168&lt;&gt;""),OR(J168="",K168="")),"Sélectionnez! -&gt;",""))</f>
        <v/>
      </c>
      <c r="J168" s="115"/>
      <c r="K168" s="115"/>
      <c r="L168" s="3" t="str">
        <f t="shared" ref="L168" si="181">IF(J168=K168,"-", "Changement de répartition")</f>
        <v>-</v>
      </c>
      <c r="M168" s="97" t="str">
        <f t="shared" ref="M168" si="182">IF(AND($C168="",$E168="",$F168=""),"",IF(AND(OR($C168&lt;&gt;"",$G168&lt;&gt;""),OR(N168="",O168="")),"Sélectionnez! -&gt;",""))</f>
        <v/>
      </c>
      <c r="N168" s="115" t="s">
        <v>105</v>
      </c>
      <c r="O168" s="115" t="s">
        <v>105</v>
      </c>
      <c r="P168" s="3" t="str">
        <f t="shared" ref="P168" si="183">IF(N168=O168,"-","Changement d'origine")</f>
        <v>-</v>
      </c>
      <c r="Q168" s="45"/>
      <c r="R168" s="4" t="str">
        <f>IF(J168="Interne",C168,"0")</f>
        <v>0</v>
      </c>
      <c r="S168" s="4" t="str">
        <f>IF(J168="Apparenté",C168,"0")</f>
        <v>0</v>
      </c>
      <c r="T168" s="17" t="str">
        <f>IF(J168="Externe",C168,"0")</f>
        <v>0</v>
      </c>
      <c r="U168" s="20" t="str">
        <f>IF(K168="Interne",G168,"0")</f>
        <v>0</v>
      </c>
      <c r="V168" s="4" t="str">
        <f>IF(K168="Apparenté",G168,"0")</f>
        <v>0</v>
      </c>
      <c r="W168" s="4" t="str">
        <f>IF(K168="Externe",G168,"0")</f>
        <v>0</v>
      </c>
      <c r="Y168" s="4">
        <f>IF($N168="Canadien",$C168,"0")</f>
        <v>0</v>
      </c>
      <c r="Z168" s="17" t="str">
        <f>IF($N168="Non-Canadien",$C168,"0")</f>
        <v>0</v>
      </c>
      <c r="AA168" s="20">
        <f>IF($O168="Canadien",$G168,"0")</f>
        <v>0</v>
      </c>
      <c r="AB168" s="4" t="str">
        <f>IF($O168="Non-Canadien",$G168,"0")</f>
        <v>0</v>
      </c>
    </row>
    <row r="169" spans="1:28" ht="66" customHeight="1" x14ac:dyDescent="0.2">
      <c r="A169" s="253"/>
      <c r="B169" s="276" t="s">
        <v>305</v>
      </c>
      <c r="I169" s="97"/>
      <c r="M169" s="97"/>
      <c r="Q169" s="45"/>
      <c r="R169" s="306"/>
      <c r="S169" s="306"/>
      <c r="T169" s="306"/>
      <c r="U169" s="306"/>
      <c r="V169" s="306"/>
      <c r="W169" s="306"/>
      <c r="Y169" s="306"/>
      <c r="Z169" s="306"/>
      <c r="AA169" s="306"/>
      <c r="AB169" s="306"/>
    </row>
    <row r="170" spans="1:28" ht="12" customHeight="1" thickBot="1" x14ac:dyDescent="0.25">
      <c r="A170" s="38"/>
      <c r="B170" s="1"/>
    </row>
    <row r="171" spans="1:28" ht="12" customHeight="1" x14ac:dyDescent="0.2">
      <c r="A171" s="112"/>
      <c r="B171" s="346" t="s">
        <v>324</v>
      </c>
      <c r="C171" s="109">
        <f>ROUND(C19+C29+C37+C52+C65+C75+C87+C94+C100+C115+C130+C146+C162+C166+C168,0)</f>
        <v>0</v>
      </c>
      <c r="D171" s="101"/>
      <c r="E171" s="109">
        <f>ROUND(E19+E29+E37+E52+E65+E75+E87+E94+E100+E115+E130+E146+E162+E166+E168,0)</f>
        <v>0</v>
      </c>
      <c r="F171" s="109">
        <f>ROUND(F19+F29+F37+F52+F65+F75+F87+F94+F100+F115+F130+F146+F162+F166+F168,0)</f>
        <v>0</v>
      </c>
      <c r="G171" s="109">
        <f>ROUND(G19+G29+G37+G52+G65+G75+G87+G94+G100+G115+G130+G146+G162+G166+G168,0)</f>
        <v>0</v>
      </c>
      <c r="H171" s="109">
        <f>ROUND(H19+H29+H37+H52+H65+H75+H87+H94+H100+H115+H130+H146+H162+H166+H168,0)</f>
        <v>0</v>
      </c>
      <c r="I171" s="21"/>
      <c r="J171" s="21"/>
      <c r="K171" s="21"/>
      <c r="L171" s="21"/>
      <c r="M171" s="21"/>
      <c r="N171" s="21"/>
      <c r="O171" s="21"/>
      <c r="P171" s="21"/>
      <c r="Q171" s="21"/>
      <c r="R171" s="309" t="s">
        <v>98</v>
      </c>
      <c r="S171" s="310" t="s">
        <v>99</v>
      </c>
      <c r="T171" s="311" t="s">
        <v>100</v>
      </c>
      <c r="U171" s="309" t="s">
        <v>98</v>
      </c>
      <c r="V171" s="310" t="s">
        <v>99</v>
      </c>
      <c r="W171" s="311" t="s">
        <v>100</v>
      </c>
      <c r="Y171" s="309" t="s">
        <v>105</v>
      </c>
      <c r="Z171" s="311" t="s">
        <v>106</v>
      </c>
      <c r="AA171" s="309" t="s">
        <v>105</v>
      </c>
      <c r="AB171" s="311" t="s">
        <v>106</v>
      </c>
    </row>
    <row r="172" spans="1:28" s="21" customFormat="1" ht="13.5" thickBot="1" x14ac:dyDescent="0.25">
      <c r="A172" s="308"/>
      <c r="B172" s="307"/>
      <c r="C172" s="305"/>
      <c r="D172" s="305"/>
      <c r="E172" s="305"/>
      <c r="F172" s="305"/>
      <c r="G172" s="305"/>
      <c r="H172" s="305"/>
      <c r="R172" s="266">
        <f t="shared" ref="R172:W172" si="184">ROUND(R168+R166+R162+R146+R130+R115+R100+R94+R87+R75+R65+R52+R37+R29+R19,0)</f>
        <v>0</v>
      </c>
      <c r="S172" s="267">
        <f t="shared" si="184"/>
        <v>0</v>
      </c>
      <c r="T172" s="268">
        <f t="shared" si="184"/>
        <v>0</v>
      </c>
      <c r="U172" s="266">
        <f t="shared" si="184"/>
        <v>0</v>
      </c>
      <c r="V172" s="267">
        <f t="shared" si="184"/>
        <v>0</v>
      </c>
      <c r="W172" s="268">
        <f t="shared" si="184"/>
        <v>0</v>
      </c>
      <c r="X172" s="78"/>
      <c r="Y172" s="266">
        <f>ROUND(Y168+Y166+Y162+Y146+Y130+Y115+Y100+Y94+Y87+Y75+Y65+Y52+Y37+Y29+Y19,0)</f>
        <v>0</v>
      </c>
      <c r="Z172" s="268">
        <f>ROUND(Z168+Z166+Z162+Z146+Z130+Z115+Z100+Z94+Z87+Z75+Z65+Z52+Z37+Z29+Z19,0)</f>
        <v>0</v>
      </c>
      <c r="AA172" s="266">
        <f>ROUND(AA168+AA166+AA162+AA146+AA130+AA115+AA100+AA94+AA87+AA75+AA65+AA52+AA37+AA29+AA19,0)</f>
        <v>0</v>
      </c>
      <c r="AB172" s="268">
        <f>ROUND(AB168+AB166+AB162+AB146+AB130+AB115+AB100+AB94+AB87+AB75+AB65+AB52+AB37+AB29+AB19,0)</f>
        <v>0</v>
      </c>
    </row>
    <row r="173" spans="1:28" s="21" customFormat="1" ht="12.75" x14ac:dyDescent="0.2">
      <c r="A173" s="36" t="s">
        <v>4</v>
      </c>
      <c r="B173" s="347" t="s">
        <v>326</v>
      </c>
      <c r="C173" s="117"/>
      <c r="D173" s="33"/>
      <c r="E173" s="111"/>
      <c r="F173" s="111"/>
      <c r="G173" s="111">
        <f>C173</f>
        <v>0</v>
      </c>
      <c r="H173" s="111"/>
      <c r="I173" s="8"/>
      <c r="J173" s="8"/>
      <c r="K173" s="8"/>
      <c r="L173" s="8"/>
      <c r="M173" s="8"/>
      <c r="N173" s="8"/>
      <c r="O173" s="8"/>
      <c r="P173" s="8"/>
      <c r="Q173" s="8"/>
      <c r="R173" s="306"/>
      <c r="S173" s="306"/>
      <c r="T173" s="306"/>
      <c r="U173" s="306"/>
      <c r="V173" s="306"/>
      <c r="W173" s="306"/>
      <c r="X173" s="78"/>
      <c r="Y173" s="306"/>
      <c r="Z173" s="306"/>
      <c r="AA173" s="306"/>
      <c r="AB173" s="306"/>
    </row>
    <row r="174" spans="1:28" s="21" customFormat="1" ht="12.75" x14ac:dyDescent="0.2">
      <c r="A174" s="253"/>
      <c r="B174" s="118"/>
      <c r="C174" s="33"/>
      <c r="D174" s="33"/>
      <c r="E174" s="33"/>
      <c r="F174" s="33"/>
      <c r="G174" s="33"/>
      <c r="H174" s="33"/>
      <c r="I174" s="8"/>
      <c r="J174" s="8"/>
      <c r="K174" s="8"/>
      <c r="L174" s="8"/>
      <c r="M174" s="8"/>
      <c r="N174" s="8"/>
      <c r="O174" s="8"/>
      <c r="P174" s="8"/>
      <c r="Q174" s="8"/>
      <c r="R174" s="306"/>
      <c r="S174" s="306"/>
      <c r="T174" s="306"/>
      <c r="U174" s="306"/>
      <c r="V174" s="306"/>
      <c r="W174" s="306"/>
      <c r="X174" s="78"/>
      <c r="Y174" s="306"/>
      <c r="Z174" s="306"/>
      <c r="AA174" s="306"/>
      <c r="AB174" s="306"/>
    </row>
    <row r="175" spans="1:28" s="21" customFormat="1" ht="12.75" x14ac:dyDescent="0.2">
      <c r="A175" s="112"/>
      <c r="B175" s="346" t="s">
        <v>328</v>
      </c>
      <c r="C175" s="109">
        <f>C171+C173</f>
        <v>0</v>
      </c>
      <c r="D175" s="101"/>
      <c r="E175" s="109">
        <f>E171+E173</f>
        <v>0</v>
      </c>
      <c r="F175" s="109">
        <f>F171+F173</f>
        <v>0</v>
      </c>
      <c r="G175" s="109">
        <f>G171+G173</f>
        <v>0</v>
      </c>
      <c r="H175" s="109">
        <f>H171+H173</f>
        <v>0</v>
      </c>
      <c r="I175" s="8"/>
      <c r="J175" s="8"/>
      <c r="K175" s="8"/>
      <c r="L175" s="8"/>
      <c r="M175" s="8"/>
      <c r="N175" s="8"/>
      <c r="O175" s="8"/>
      <c r="P175" s="8"/>
      <c r="Q175" s="8"/>
      <c r="R175" s="306"/>
      <c r="S175" s="306"/>
      <c r="T175" s="306"/>
      <c r="U175" s="306"/>
      <c r="V175" s="306"/>
      <c r="W175" s="306"/>
      <c r="X175" s="78"/>
      <c r="Y175" s="306"/>
      <c r="Z175" s="306"/>
      <c r="AA175" s="306"/>
      <c r="AB175" s="306"/>
    </row>
    <row r="176" spans="1:28" ht="12.75" customHeight="1" x14ac:dyDescent="0.2">
      <c r="Y176" s="8"/>
      <c r="Z176" s="8"/>
      <c r="AA176" s="8"/>
      <c r="AB176" s="8"/>
    </row>
    <row r="177" spans="1:28" ht="12.75" customHeight="1" x14ac:dyDescent="0.2">
      <c r="A177" s="425" t="s">
        <v>261</v>
      </c>
      <c r="B177" s="426"/>
      <c r="C177" s="426"/>
      <c r="D177" s="426"/>
      <c r="E177" s="426"/>
      <c r="F177" s="426"/>
      <c r="G177" s="426"/>
      <c r="H177" s="426"/>
      <c r="I177" s="426"/>
      <c r="J177" s="426"/>
      <c r="K177" s="426"/>
      <c r="L177" s="426"/>
      <c r="M177" s="426"/>
      <c r="N177" s="426"/>
      <c r="O177" s="426"/>
      <c r="P177" s="449"/>
      <c r="Q177" s="45"/>
    </row>
    <row r="178" spans="1:28" ht="11.25" customHeight="1" thickBot="1" x14ac:dyDescent="0.25">
      <c r="B178" s="44"/>
      <c r="R178" s="45"/>
      <c r="S178" s="45"/>
      <c r="T178" s="45"/>
      <c r="U178" s="45"/>
      <c r="V178" s="45"/>
      <c r="W178" s="45"/>
      <c r="Y178" s="45"/>
      <c r="Z178" s="45"/>
      <c r="AA178" s="45"/>
      <c r="AB178" s="45"/>
    </row>
    <row r="179" spans="1:28" ht="17.25" customHeight="1" thickBot="1" x14ac:dyDescent="0.25">
      <c r="B179" s="394" t="s">
        <v>339</v>
      </c>
      <c r="C179" s="450"/>
      <c r="D179" s="396"/>
      <c r="E179" s="396"/>
      <c r="F179" s="396"/>
      <c r="G179" s="396"/>
      <c r="H179" s="397"/>
      <c r="I179" s="11"/>
      <c r="J179" s="122"/>
      <c r="K179" s="122"/>
      <c r="L179" s="122"/>
      <c r="M179" s="122"/>
      <c r="N179" s="122"/>
      <c r="O179" s="122"/>
      <c r="P179" s="122"/>
      <c r="Q179" s="122"/>
    </row>
    <row r="180" spans="1:28" s="122" customFormat="1" ht="34.5" customHeight="1" x14ac:dyDescent="0.2">
      <c r="A180" s="24"/>
      <c r="B180" s="300" t="s">
        <v>303</v>
      </c>
      <c r="C180" s="357" t="s">
        <v>340</v>
      </c>
      <c r="D180" s="32"/>
      <c r="E180" s="384"/>
      <c r="F180" s="384"/>
      <c r="G180" s="385" t="s">
        <v>336</v>
      </c>
      <c r="H180" s="386" t="s">
        <v>337</v>
      </c>
      <c r="J180" s="11"/>
      <c r="U180" s="11"/>
      <c r="V180" s="11"/>
      <c r="W180" s="11"/>
      <c r="X180" s="11"/>
    </row>
    <row r="181" spans="1:28" s="122" customFormat="1" ht="12.95" customHeight="1" x14ac:dyDescent="0.2">
      <c r="A181" s="24"/>
      <c r="B181" s="277" t="s">
        <v>313</v>
      </c>
      <c r="C181" s="269"/>
      <c r="D181" s="34"/>
      <c r="E181" s="22"/>
      <c r="F181" s="22"/>
      <c r="G181" s="302"/>
      <c r="H181" s="353">
        <f>C181-G181</f>
        <v>0</v>
      </c>
      <c r="J181" s="11"/>
      <c r="V181" s="11"/>
      <c r="W181" s="11"/>
      <c r="X181" s="11"/>
      <c r="Y181" s="11"/>
    </row>
    <row r="182" spans="1:28" s="122" customFormat="1" ht="12.95" customHeight="1" thickBot="1" x14ac:dyDescent="0.25">
      <c r="A182" s="24"/>
      <c r="B182" s="278" t="s">
        <v>313</v>
      </c>
      <c r="C182" s="270"/>
      <c r="D182" s="34"/>
      <c r="E182" s="22"/>
      <c r="F182" s="22"/>
      <c r="G182" s="303"/>
      <c r="H182" s="354">
        <f>C182-G182</f>
        <v>0</v>
      </c>
      <c r="J182" s="11"/>
      <c r="V182" s="11"/>
      <c r="W182" s="11"/>
      <c r="X182" s="11"/>
      <c r="Y182" s="11"/>
    </row>
    <row r="183" spans="1:28" s="122" customFormat="1" ht="12.75" customHeight="1" thickBot="1" x14ac:dyDescent="0.25">
      <c r="B183" s="318" t="s">
        <v>330</v>
      </c>
      <c r="C183" s="319">
        <f>C181+C182</f>
        <v>0</v>
      </c>
      <c r="D183" s="305"/>
      <c r="E183" s="313"/>
      <c r="F183" s="313"/>
      <c r="G183" s="304">
        <f>G181+G182</f>
        <v>0</v>
      </c>
      <c r="H183" s="301">
        <f>H181+H182</f>
        <v>0</v>
      </c>
      <c r="M183" s="11"/>
      <c r="V183" s="11"/>
      <c r="W183" s="11"/>
      <c r="X183" s="11"/>
      <c r="Y183" s="11"/>
    </row>
    <row r="184" spans="1:28" s="122" customFormat="1" ht="12.75" customHeight="1" x14ac:dyDescent="0.2">
      <c r="A184" s="24"/>
      <c r="B184" s="39"/>
      <c r="C184" s="33"/>
      <c r="D184" s="33"/>
      <c r="E184" s="33"/>
      <c r="F184" s="33"/>
      <c r="G184" s="34"/>
      <c r="H184" s="34"/>
      <c r="I184" s="8"/>
      <c r="J184" s="8"/>
      <c r="K184" s="8"/>
      <c r="L184" s="8"/>
      <c r="M184" s="11"/>
      <c r="N184" s="8"/>
      <c r="O184" s="8"/>
      <c r="P184" s="8"/>
      <c r="Q184" s="8"/>
      <c r="Y184" s="11"/>
      <c r="Z184" s="11"/>
      <c r="AA184" s="11"/>
      <c r="AB184" s="11"/>
    </row>
    <row r="185" spans="1:28" ht="12" customHeight="1" x14ac:dyDescent="0.2">
      <c r="B185" s="358" t="s">
        <v>329</v>
      </c>
      <c r="C185" s="109">
        <f>C175+C183</f>
        <v>0</v>
      </c>
      <c r="D185" s="356"/>
      <c r="E185" s="305"/>
      <c r="F185" s="305"/>
      <c r="G185" s="109">
        <f>G175+G183</f>
        <v>0</v>
      </c>
      <c r="H185" s="109">
        <f>H175+H183</f>
        <v>0</v>
      </c>
      <c r="L185" s="11"/>
      <c r="M185" s="8"/>
      <c r="X185" s="11"/>
      <c r="AB185" s="8"/>
    </row>
    <row r="202" spans="10:15" ht="12" hidden="1" customHeight="1" x14ac:dyDescent="0.2">
      <c r="J202" s="12" t="s">
        <v>98</v>
      </c>
      <c r="K202" s="12" t="s">
        <v>98</v>
      </c>
      <c r="N202" s="12" t="s">
        <v>105</v>
      </c>
      <c r="O202" s="12" t="s">
        <v>105</v>
      </c>
    </row>
    <row r="203" spans="10:15" ht="12" hidden="1" customHeight="1" x14ac:dyDescent="0.2">
      <c r="J203" s="12" t="s">
        <v>99</v>
      </c>
      <c r="K203" s="12" t="s">
        <v>99</v>
      </c>
      <c r="N203" s="12" t="s">
        <v>106</v>
      </c>
      <c r="O203" s="12" t="s">
        <v>106</v>
      </c>
    </row>
    <row r="204" spans="10:15" ht="12" hidden="1" customHeight="1" x14ac:dyDescent="0.2">
      <c r="J204" s="12" t="s">
        <v>100</v>
      </c>
      <c r="K204" s="12" t="s">
        <v>100</v>
      </c>
      <c r="N204" s="12" t="s">
        <v>331</v>
      </c>
      <c r="O204" s="12" t="s">
        <v>332</v>
      </c>
    </row>
    <row r="205" spans="10:15" ht="12" hidden="1" customHeight="1" x14ac:dyDescent="0.2">
      <c r="J205" s="12" t="s">
        <v>331</v>
      </c>
      <c r="K205" s="12" t="s">
        <v>332</v>
      </c>
    </row>
  </sheetData>
  <mergeCells count="35">
    <mergeCell ref="B179:H179"/>
    <mergeCell ref="A153:P153"/>
    <mergeCell ref="A177:P177"/>
    <mergeCell ref="B157:P157"/>
    <mergeCell ref="B54:H54"/>
    <mergeCell ref="A117:H117"/>
    <mergeCell ref="A164:H164"/>
    <mergeCell ref="B102:H102"/>
    <mergeCell ref="A150:H150"/>
    <mergeCell ref="B152:H152"/>
    <mergeCell ref="A120:P120"/>
    <mergeCell ref="B132:H132"/>
    <mergeCell ref="B119:H119"/>
    <mergeCell ref="B67:H67"/>
    <mergeCell ref="B77:H77"/>
    <mergeCell ref="B96:H96"/>
    <mergeCell ref="B89:H89"/>
    <mergeCell ref="A10:P10"/>
    <mergeCell ref="A17:P17"/>
    <mergeCell ref="A9:P9"/>
    <mergeCell ref="B15:H15"/>
    <mergeCell ref="A13:H13"/>
    <mergeCell ref="B41:H41"/>
    <mergeCell ref="B43:P43"/>
    <mergeCell ref="B21:H21"/>
    <mergeCell ref="A39:H39"/>
    <mergeCell ref="A22:P22"/>
    <mergeCell ref="A40:P40"/>
    <mergeCell ref="B31:H31"/>
    <mergeCell ref="Y14:Z14"/>
    <mergeCell ref="AA14:AB14"/>
    <mergeCell ref="R13:W13"/>
    <mergeCell ref="Y13:AB13"/>
    <mergeCell ref="U14:W14"/>
    <mergeCell ref="R14:T14"/>
  </mergeCells>
  <phoneticPr fontId="0" type="noConversion"/>
  <dataValidations count="7">
    <dataValidation type="whole" allowBlank="1" showInputMessage="1" showErrorMessage="1" promptTitle="Imprévus" prompt="Voir commentaire" sqref="F169 E169 G169" xr:uid="{00000000-0002-0000-0200-000002000000}">
      <formula1>0</formula1>
      <formula2>0</formula2>
    </dataValidation>
    <dataValidation type="list" allowBlank="1" showInputMessage="1" showErrorMessage="1" errorTitle="Interne, Apparenté, Externe" error="Veuillez choisir à partir de la liste déroulante" promptTitle="Répartition des coûts" prompt="Veuillez répartir les coûts selon qu'ils sont Interne, Apparenté, Externe ou Pas du devis" sqref="J16 J168 J166 J158:J161 J154:J156 J133:J145 J121:J129 J103:J114 J97:J99 J90:J93 J78:J86 J68:J74 J55:J64 J44:J51 J42 J32:J36 J23:J28 J18" xr:uid="{6B001151-38DE-4718-B134-07AB597C6311}">
      <formula1>$J$202:$J$205</formula1>
    </dataValidation>
    <dataValidation type="list" allowBlank="1" showInputMessage="1" showErrorMessage="1" errorTitle="Interne, Apparenté, Externe" error="Veuillez choisir à partir de la liste déroulante" promptTitle="Répartition des coûts" prompt="Veuillez répartir les coûts selon qu'ils sont Interne, Apparenté, Externe ou Pas de coût" sqref="K16 K168 K166 K158:K161 K154:K156 K133:K145 K121:K129 K103:K114 K97:K99 K90:K93 K78:K86 K68:K74 K55:K64 K44:K51 K42 K32:K36 K23:K28 K18" xr:uid="{19CE1207-60FE-472B-AA24-50D7B6854642}">
      <formula1>$K$202:$K$205</formula1>
    </dataValidation>
    <dataValidation type="list" allowBlank="1" showInputMessage="1" showErrorMessage="1" errorTitle="Canadien / Non-Canadien" error="Veuillez choisir à partir de la liste déroulante" promptTitle="Origine des coûts" prompt="Veuillez préciser l'origine des coûts: Canadienne, Non-Canadienne ou Pas au devis" sqref="N16 N168 N166 N158:N161 N154:N156 N133:N145 N121:N129 N103:N114 N97:N99 N90:N93 N78:N86 N68:N74 N55:N64 N44:N51 N42 N32:N36 N23:N28 N18" xr:uid="{CDCC8C6D-67D9-476F-AFEC-6C53DEA8BA1C}">
      <formula1>$N$202:$N$204</formula1>
    </dataValidation>
    <dataValidation type="list" allowBlank="1" showInputMessage="1" showErrorMessage="1" errorTitle="Canadien / Non-Canadien" error="Veuillez choisir à partir de la liste déroulante" promptTitle="Origine des coûts" prompt="Veuillez préciser l'origine des coûts: Canadienne, Non-Canadienne ou Pas de coût" sqref="O16 O168 O166 O158:O161 O154:O156 O133:O145 O121:O129 O103:O114 O97:O99 O90:O93 O78:O86 O68:O74 O55:O64 O44:O51 O42 O32:O36 O23:O28 O18" xr:uid="{03DD46D9-396D-4498-97E0-23CACB736978}">
      <formula1>$O$202:$O$204</formula1>
    </dataValidation>
    <dataValidation type="whole" allowBlank="1" showInputMessage="1" showErrorMessage="1" promptTitle="Imprévus" prompt="Voir la note dans la boîte bleue sous &quot;Imprévus&quot;." sqref="E168 G168" xr:uid="{536B7337-C96F-49FE-80F9-3B485AADED70}">
      <formula1>0</formula1>
      <formula2>0</formula2>
    </dataValidation>
    <dataValidation allowBlank="1" showInputMessage="1" showErrorMessage="1" promptTitle="Imprévus" prompt="Voir la note dans la boîte bleue sous &quot;Imprévus&quot;." sqref="F168" xr:uid="{D7E5B5A9-B81E-4380-810C-7C224A3F4EB4}"/>
  </dataValidations>
  <pageMargins left="0.55118110236220474" right="0.55118110236220474" top="1.1811023622047245" bottom="0.98425196850393704" header="0.51181102362204722" footer="0.51181102362204722"/>
  <pageSetup scale="52" fitToHeight="8" orientation="landscape" r:id="rId1"/>
  <headerFooter alignWithMargins="0"/>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79"/>
  <sheetViews>
    <sheetView showGridLines="0" zoomScaleNormal="100" workbookViewId="0">
      <selection activeCell="F1" sqref="F1"/>
    </sheetView>
  </sheetViews>
  <sheetFormatPr baseColWidth="10" defaultColWidth="11.42578125" defaultRowHeight="12" x14ac:dyDescent="0.2"/>
  <cols>
    <col min="1" max="1" width="8.7109375" style="63" customWidth="1"/>
    <col min="2" max="2" width="61.42578125" style="63" customWidth="1"/>
    <col min="3" max="3" width="12.42578125" style="63" customWidth="1"/>
    <col min="4" max="4" width="32" style="63" customWidth="1"/>
    <col min="5" max="5" width="95.5703125" style="63" customWidth="1"/>
    <col min="6" max="6" width="11.85546875" style="63" customWidth="1"/>
    <col min="7" max="10" width="9.7109375" style="63" customWidth="1"/>
    <col min="11" max="11" width="10.140625" style="63" customWidth="1"/>
    <col min="12" max="16384" width="11.42578125" style="63"/>
  </cols>
  <sheetData>
    <row r="1" spans="1:5" x14ac:dyDescent="0.2">
      <c r="A1" s="202"/>
      <c r="B1" s="202"/>
      <c r="C1" s="202"/>
      <c r="D1" s="202"/>
      <c r="E1" s="202"/>
    </row>
    <row r="2" spans="1:5" ht="12.75" x14ac:dyDescent="0.2">
      <c r="E2" s="198" t="s">
        <v>353</v>
      </c>
    </row>
    <row r="3" spans="1:5" ht="11.45" customHeight="1" x14ac:dyDescent="0.2">
      <c r="E3" s="198" t="s">
        <v>354</v>
      </c>
    </row>
    <row r="4" spans="1:5" ht="11.45" customHeight="1" x14ac:dyDescent="0.2">
      <c r="E4" s="198" t="s">
        <v>256</v>
      </c>
    </row>
    <row r="5" spans="1:5" ht="11.45" customHeight="1" x14ac:dyDescent="0.2"/>
    <row r="6" spans="1:5" ht="11.45" customHeight="1" x14ac:dyDescent="0.2"/>
    <row r="7" spans="1:5" s="8" customFormat="1" ht="15.75" customHeight="1" x14ac:dyDescent="0.2">
      <c r="B7" s="198" t="s">
        <v>321</v>
      </c>
      <c r="C7" s="120" t="str">
        <f>'Détail des coûts'!G3</f>
        <v>-</v>
      </c>
      <c r="D7" s="120"/>
      <c r="E7" s="89"/>
    </row>
    <row r="8" spans="1:5" s="8" customFormat="1" ht="15.75" customHeight="1" x14ac:dyDescent="0.2">
      <c r="B8" s="198" t="s">
        <v>200</v>
      </c>
      <c r="C8" s="120" t="str">
        <f>'Détail des coûts'!G4</f>
        <v>-</v>
      </c>
      <c r="D8" s="120"/>
      <c r="E8" s="89"/>
    </row>
    <row r="9" spans="1:5" s="8" customFormat="1" ht="15.75" customHeight="1" x14ac:dyDescent="0.2">
      <c r="B9" s="198" t="s">
        <v>201</v>
      </c>
      <c r="C9" s="120" t="str">
        <f>'Détail des coûts'!G5</f>
        <v>-</v>
      </c>
      <c r="D9" s="120"/>
      <c r="E9" s="89"/>
    </row>
    <row r="10" spans="1:5" s="8" customFormat="1" ht="15.75" customHeight="1" x14ac:dyDescent="0.2">
      <c r="B10" s="198" t="s">
        <v>81</v>
      </c>
      <c r="C10" s="120" t="str">
        <f>'Détail des coûts'!G6</f>
        <v>-</v>
      </c>
      <c r="D10" s="120"/>
      <c r="E10" s="89"/>
    </row>
    <row r="11" spans="1:5" s="1" customFormat="1" ht="15.75" customHeight="1" x14ac:dyDescent="0.2">
      <c r="A11" s="65"/>
      <c r="B11" s="52" t="s">
        <v>1</v>
      </c>
      <c r="C11" s="52"/>
      <c r="D11" s="66"/>
    </row>
    <row r="12" spans="1:5" s="8" customFormat="1" ht="12.75" x14ac:dyDescent="0.2">
      <c r="A12" s="21" t="s">
        <v>260</v>
      </c>
      <c r="C12" s="21"/>
      <c r="D12" s="72"/>
    </row>
    <row r="13" spans="1:5" s="1" customFormat="1" x14ac:dyDescent="0.2"/>
    <row r="14" spans="1:5" s="211" customFormat="1" ht="24" x14ac:dyDescent="0.2">
      <c r="A14" s="209" t="s">
        <v>82</v>
      </c>
      <c r="B14" s="209" t="s">
        <v>2</v>
      </c>
      <c r="C14" s="210" t="s">
        <v>146</v>
      </c>
      <c r="D14" s="210" t="s">
        <v>310</v>
      </c>
      <c r="E14" s="210" t="s">
        <v>147</v>
      </c>
    </row>
    <row r="15" spans="1:5" s="70" customFormat="1" ht="15" customHeight="1" x14ac:dyDescent="0.2">
      <c r="A15" s="283" t="s">
        <v>311</v>
      </c>
      <c r="B15" s="102"/>
      <c r="C15" s="68"/>
      <c r="D15" s="69"/>
      <c r="E15" s="102"/>
    </row>
    <row r="16" spans="1:5" s="70" customFormat="1" ht="15" customHeight="1" x14ac:dyDescent="0.2">
      <c r="A16" s="67"/>
      <c r="B16" s="102"/>
      <c r="C16" s="68"/>
      <c r="D16" s="69"/>
      <c r="E16" s="102"/>
    </row>
    <row r="17" spans="1:5" s="70" customFormat="1" ht="15" customHeight="1" x14ac:dyDescent="0.2">
      <c r="A17" s="67"/>
      <c r="B17" s="102"/>
      <c r="C17" s="68"/>
      <c r="D17" s="69"/>
      <c r="E17" s="102"/>
    </row>
    <row r="18" spans="1:5" s="70" customFormat="1" ht="15" customHeight="1" x14ac:dyDescent="0.2">
      <c r="A18" s="67"/>
      <c r="B18" s="102"/>
      <c r="C18" s="68"/>
      <c r="D18" s="69"/>
      <c r="E18" s="102"/>
    </row>
    <row r="19" spans="1:5" s="70" customFormat="1" ht="15" customHeight="1" x14ac:dyDescent="0.2">
      <c r="A19" s="67"/>
      <c r="B19" s="102"/>
      <c r="C19" s="68"/>
      <c r="D19" s="69"/>
      <c r="E19" s="102"/>
    </row>
    <row r="20" spans="1:5" s="70" customFormat="1" ht="15" customHeight="1" x14ac:dyDescent="0.2">
      <c r="A20" s="67"/>
      <c r="B20" s="102"/>
      <c r="C20" s="68"/>
      <c r="D20" s="69"/>
      <c r="E20" s="102"/>
    </row>
    <row r="21" spans="1:5" s="70" customFormat="1" ht="15" customHeight="1" x14ac:dyDescent="0.2">
      <c r="A21" s="67"/>
      <c r="B21" s="102"/>
      <c r="C21" s="68"/>
      <c r="D21" s="69"/>
      <c r="E21" s="102"/>
    </row>
    <row r="22" spans="1:5" s="70" customFormat="1" ht="15" customHeight="1" x14ac:dyDescent="0.2">
      <c r="A22" s="67"/>
      <c r="B22" s="102"/>
      <c r="C22" s="68"/>
      <c r="D22" s="69"/>
      <c r="E22" s="102"/>
    </row>
    <row r="23" spans="1:5" s="70" customFormat="1" ht="15" customHeight="1" x14ac:dyDescent="0.2">
      <c r="A23" s="67"/>
      <c r="B23" s="102"/>
      <c r="C23" s="68"/>
      <c r="D23" s="69"/>
      <c r="E23" s="102"/>
    </row>
    <row r="24" spans="1:5" s="70" customFormat="1" ht="15" customHeight="1" x14ac:dyDescent="0.2">
      <c r="A24" s="67"/>
      <c r="B24" s="102"/>
      <c r="C24" s="68"/>
      <c r="D24" s="69"/>
      <c r="E24" s="102"/>
    </row>
    <row r="25" spans="1:5" s="70" customFormat="1" ht="15" customHeight="1" x14ac:dyDescent="0.2">
      <c r="A25" s="67"/>
      <c r="B25" s="102"/>
      <c r="C25" s="68"/>
      <c r="D25" s="69"/>
      <c r="E25" s="102"/>
    </row>
    <row r="26" spans="1:5" s="70" customFormat="1" ht="15" customHeight="1" x14ac:dyDescent="0.2">
      <c r="A26" s="67"/>
      <c r="B26" s="102"/>
      <c r="C26" s="68"/>
      <c r="D26" s="69"/>
      <c r="E26" s="102"/>
    </row>
    <row r="27" spans="1:5" s="70" customFormat="1" ht="15" customHeight="1" x14ac:dyDescent="0.2">
      <c r="A27" s="67"/>
      <c r="B27" s="102"/>
      <c r="C27" s="68"/>
      <c r="D27" s="69"/>
      <c r="E27" s="102"/>
    </row>
    <row r="28" spans="1:5" s="70" customFormat="1" ht="15" customHeight="1" x14ac:dyDescent="0.2">
      <c r="A28" s="67"/>
      <c r="B28" s="102"/>
      <c r="C28" s="68"/>
      <c r="D28" s="69"/>
      <c r="E28" s="102"/>
    </row>
    <row r="29" spans="1:5" s="70" customFormat="1" ht="15" customHeight="1" x14ac:dyDescent="0.2">
      <c r="A29" s="67"/>
      <c r="B29" s="102"/>
      <c r="C29" s="68"/>
      <c r="D29" s="69"/>
      <c r="E29" s="102"/>
    </row>
    <row r="30" spans="1:5" s="70" customFormat="1" ht="15" customHeight="1" x14ac:dyDescent="0.2">
      <c r="A30" s="67"/>
      <c r="B30" s="102"/>
      <c r="C30" s="71"/>
      <c r="D30" s="69"/>
      <c r="E30" s="102"/>
    </row>
    <row r="31" spans="1:5" s="70" customFormat="1" ht="15" customHeight="1" x14ac:dyDescent="0.2">
      <c r="A31" s="67"/>
      <c r="B31" s="102"/>
      <c r="C31" s="71"/>
      <c r="D31" s="69"/>
      <c r="E31" s="102"/>
    </row>
    <row r="32" spans="1:5" s="70" customFormat="1" ht="15" customHeight="1" x14ac:dyDescent="0.2">
      <c r="A32" s="67"/>
      <c r="B32" s="102"/>
      <c r="C32" s="71"/>
      <c r="D32" s="69"/>
      <c r="E32" s="102"/>
    </row>
    <row r="33" spans="1:5" s="70" customFormat="1" ht="15" customHeight="1" x14ac:dyDescent="0.2">
      <c r="A33" s="67"/>
      <c r="B33" s="102"/>
      <c r="C33" s="71"/>
      <c r="D33" s="69"/>
      <c r="E33" s="102"/>
    </row>
    <row r="34" spans="1:5" s="70" customFormat="1" ht="15" customHeight="1" x14ac:dyDescent="0.2">
      <c r="A34" s="67"/>
      <c r="B34" s="102"/>
      <c r="C34" s="71"/>
      <c r="D34" s="69"/>
      <c r="E34" s="102"/>
    </row>
    <row r="35" spans="1:5" s="70" customFormat="1" ht="15" customHeight="1" x14ac:dyDescent="0.2">
      <c r="A35" s="67"/>
      <c r="B35" s="102"/>
      <c r="C35" s="71"/>
      <c r="D35" s="69"/>
      <c r="E35" s="102"/>
    </row>
    <row r="36" spans="1:5" s="70" customFormat="1" ht="15" customHeight="1" x14ac:dyDescent="0.2">
      <c r="A36" s="67"/>
      <c r="B36" s="102"/>
      <c r="C36" s="71"/>
      <c r="D36" s="69"/>
      <c r="E36" s="102"/>
    </row>
    <row r="37" spans="1:5" s="70" customFormat="1" ht="15" customHeight="1" x14ac:dyDescent="0.2">
      <c r="A37" s="67"/>
      <c r="B37" s="102"/>
      <c r="C37" s="71"/>
      <c r="D37" s="69"/>
      <c r="E37" s="102"/>
    </row>
    <row r="38" spans="1:5" s="70" customFormat="1" ht="15" customHeight="1" x14ac:dyDescent="0.2">
      <c r="A38" s="67"/>
      <c r="B38" s="102"/>
      <c r="C38" s="71"/>
      <c r="D38" s="69"/>
      <c r="E38" s="102"/>
    </row>
    <row r="39" spans="1:5" s="70" customFormat="1" ht="15" customHeight="1" x14ac:dyDescent="0.2">
      <c r="A39" s="67"/>
      <c r="B39" s="102"/>
      <c r="C39" s="71"/>
      <c r="D39" s="69"/>
      <c r="E39" s="102"/>
    </row>
    <row r="40" spans="1:5" s="70" customFormat="1" ht="15" customHeight="1" x14ac:dyDescent="0.2">
      <c r="A40" s="67"/>
      <c r="B40" s="102"/>
      <c r="C40" s="71"/>
      <c r="D40" s="69"/>
      <c r="E40" s="102"/>
    </row>
    <row r="41" spans="1:5" s="70" customFormat="1" ht="15" customHeight="1" x14ac:dyDescent="0.2">
      <c r="A41" s="67"/>
      <c r="B41" s="102"/>
      <c r="C41" s="71"/>
      <c r="D41" s="69"/>
      <c r="E41" s="102"/>
    </row>
    <row r="42" spans="1:5" s="70" customFormat="1" ht="15" customHeight="1" x14ac:dyDescent="0.2">
      <c r="A42" s="67"/>
      <c r="B42" s="102"/>
      <c r="C42" s="71"/>
      <c r="D42" s="69"/>
      <c r="E42" s="102"/>
    </row>
    <row r="43" spans="1:5" s="70" customFormat="1" ht="15" customHeight="1" x14ac:dyDescent="0.2">
      <c r="A43" s="67"/>
      <c r="B43" s="102"/>
      <c r="C43" s="71"/>
      <c r="D43" s="69"/>
      <c r="E43" s="102"/>
    </row>
    <row r="44" spans="1:5" s="70" customFormat="1" ht="15" customHeight="1" x14ac:dyDescent="0.2">
      <c r="A44" s="67"/>
      <c r="B44" s="102"/>
      <c r="C44" s="71"/>
      <c r="D44" s="69"/>
      <c r="E44" s="102"/>
    </row>
    <row r="45" spans="1:5" s="70" customFormat="1" ht="15" customHeight="1" x14ac:dyDescent="0.2">
      <c r="A45" s="67"/>
      <c r="B45" s="102"/>
      <c r="C45" s="71"/>
      <c r="D45" s="69"/>
      <c r="E45" s="102"/>
    </row>
    <row r="46" spans="1:5" s="70" customFormat="1" ht="15" customHeight="1" x14ac:dyDescent="0.2">
      <c r="A46" s="67"/>
      <c r="B46" s="102"/>
      <c r="C46" s="71"/>
      <c r="D46" s="69"/>
      <c r="E46" s="102"/>
    </row>
    <row r="47" spans="1:5" s="70" customFormat="1" ht="15" customHeight="1" x14ac:dyDescent="0.2">
      <c r="A47" s="67"/>
      <c r="B47" s="102"/>
      <c r="C47" s="71"/>
      <c r="D47" s="69"/>
      <c r="E47" s="102"/>
    </row>
    <row r="69" spans="4:5" hidden="1" x14ac:dyDescent="0.2">
      <c r="E69" s="64"/>
    </row>
    <row r="70" spans="4:5" hidden="1" x14ac:dyDescent="0.2">
      <c r="D70" s="64" t="s">
        <v>149</v>
      </c>
    </row>
    <row r="71" spans="4:5" hidden="1" x14ac:dyDescent="0.2">
      <c r="D71" s="64" t="s">
        <v>150</v>
      </c>
    </row>
    <row r="72" spans="4:5" hidden="1" x14ac:dyDescent="0.2">
      <c r="D72" s="64" t="s">
        <v>151</v>
      </c>
    </row>
    <row r="73" spans="4:5" hidden="1" x14ac:dyDescent="0.2">
      <c r="D73" s="64" t="s">
        <v>152</v>
      </c>
    </row>
    <row r="74" spans="4:5" hidden="1" x14ac:dyDescent="0.2">
      <c r="D74" s="64" t="s">
        <v>153</v>
      </c>
    </row>
    <row r="75" spans="4:5" hidden="1" x14ac:dyDescent="0.2">
      <c r="D75" s="64" t="s">
        <v>154</v>
      </c>
    </row>
    <row r="76" spans="4:5" hidden="1" x14ac:dyDescent="0.2">
      <c r="D76" s="64" t="s">
        <v>155</v>
      </c>
    </row>
    <row r="77" spans="4:5" hidden="1" x14ac:dyDescent="0.2">
      <c r="D77" s="64" t="s">
        <v>156</v>
      </c>
    </row>
    <row r="78" spans="4:5" x14ac:dyDescent="0.2">
      <c r="E78" s="64"/>
    </row>
    <row r="79" spans="4:5" x14ac:dyDescent="0.2">
      <c r="E79" s="64"/>
    </row>
  </sheetData>
  <sheetProtection selectLockedCells="1"/>
  <phoneticPr fontId="5" type="noConversion"/>
  <dataValidations count="2">
    <dataValidation type="list" allowBlank="1" showInputMessage="1" showErrorMessage="1" sqref="D16:D29" xr:uid="{00000000-0002-0000-0400-000000000000}">
      <formula1>$D$69:$D$69</formula1>
    </dataValidation>
    <dataValidation type="list" allowBlank="1" showInputMessage="1" showErrorMessage="1" sqref="D15" xr:uid="{00000000-0002-0000-0400-000001000000}">
      <formula1>$D$69:$D$635</formula1>
    </dataValidation>
  </dataValidations>
  <pageMargins left="0.55118110236220474" right="0.55118110236220474" top="1.1811023622047245" bottom="0.98425196850393704" header="0.51181102362204722" footer="0.51181102362204722"/>
  <pageSetup scale="62" orientation="landscape" r:id="rId1"/>
  <headerFooter alignWithMargins="0"/>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2EB6F-2C98-4A25-A9C1-D7829877B2A0}">
  <dimension ref="A1:J89"/>
  <sheetViews>
    <sheetView showGridLines="0" workbookViewId="0">
      <selection activeCell="I1" sqref="I1"/>
    </sheetView>
  </sheetViews>
  <sheetFormatPr baseColWidth="10" defaultColWidth="11.42578125" defaultRowHeight="15.95" customHeight="1" x14ac:dyDescent="0.2"/>
  <cols>
    <col min="1" max="8" width="22.7109375" style="122" customWidth="1"/>
    <col min="9" max="9" width="30.42578125" style="122" customWidth="1"/>
    <col min="10" max="10" width="20.7109375" style="122" customWidth="1"/>
    <col min="11" max="16384" width="11.42578125" style="122"/>
  </cols>
  <sheetData>
    <row r="1" spans="1:10" ht="15.95" customHeight="1" x14ac:dyDescent="0.2">
      <c r="A1" s="470"/>
      <c r="B1" s="471"/>
      <c r="C1" s="471"/>
      <c r="D1" s="471"/>
      <c r="E1" s="471"/>
      <c r="F1" s="471"/>
      <c r="G1" s="471"/>
      <c r="H1" s="471"/>
    </row>
    <row r="2" spans="1:10" ht="15.95" customHeight="1" x14ac:dyDescent="0.2">
      <c r="A2" s="123"/>
      <c r="H2" s="198" t="s">
        <v>353</v>
      </c>
    </row>
    <row r="3" spans="1:10" ht="15.95" customHeight="1" x14ac:dyDescent="0.2">
      <c r="A3" s="123"/>
      <c r="C3" s="198" t="s">
        <v>321</v>
      </c>
      <c r="D3" s="190" t="str">
        <f>'Détail des coûts'!G3</f>
        <v>-</v>
      </c>
      <c r="E3" s="190"/>
      <c r="H3" s="198" t="s">
        <v>354</v>
      </c>
      <c r="I3" s="126"/>
    </row>
    <row r="4" spans="1:10" ht="15.95" customHeight="1" x14ac:dyDescent="0.2">
      <c r="A4" s="123"/>
      <c r="C4" s="198" t="s">
        <v>200</v>
      </c>
      <c r="D4" s="190" t="str">
        <f>'Détail des coûts'!G4</f>
        <v>-</v>
      </c>
      <c r="E4" s="228"/>
      <c r="H4" s="198" t="s">
        <v>253</v>
      </c>
      <c r="I4" s="126"/>
    </row>
    <row r="5" spans="1:10" ht="15.95" customHeight="1" x14ac:dyDescent="0.2">
      <c r="A5" s="123"/>
      <c r="C5" s="198" t="s">
        <v>201</v>
      </c>
      <c r="D5" s="190" t="str">
        <f>'Détail des coûts'!G5</f>
        <v>-</v>
      </c>
      <c r="E5" s="190"/>
      <c r="I5" s="126"/>
    </row>
    <row r="6" spans="1:10" ht="15.95" customHeight="1" x14ac:dyDescent="0.2">
      <c r="A6" s="123"/>
      <c r="C6" s="198" t="s">
        <v>81</v>
      </c>
      <c r="D6" s="190" t="str">
        <f>'Détail des coûts'!G6</f>
        <v>-</v>
      </c>
      <c r="E6" s="190"/>
      <c r="I6" s="126"/>
    </row>
    <row r="7" spans="1:10" ht="15.95" customHeight="1" x14ac:dyDescent="0.2">
      <c r="A7" s="123"/>
      <c r="C7" s="73"/>
      <c r="H7" s="73"/>
      <c r="I7" s="126"/>
    </row>
    <row r="8" spans="1:10" ht="15.95" customHeight="1" x14ac:dyDescent="0.2">
      <c r="A8" s="472" t="s">
        <v>254</v>
      </c>
      <c r="B8" s="462"/>
      <c r="C8" s="462"/>
      <c r="D8" s="462"/>
      <c r="E8" s="462"/>
      <c r="F8" s="462"/>
      <c r="G8" s="462"/>
      <c r="H8" s="463"/>
    </row>
    <row r="9" spans="1:10" ht="15.95" customHeight="1" x14ac:dyDescent="0.2">
      <c r="A9" s="473" t="s">
        <v>255</v>
      </c>
      <c r="B9" s="474"/>
      <c r="C9" s="474"/>
      <c r="D9" s="474"/>
      <c r="E9" s="474"/>
      <c r="F9" s="474"/>
      <c r="G9" s="474"/>
      <c r="H9" s="475"/>
    </row>
    <row r="10" spans="1:10" ht="6.95" customHeight="1" thickBot="1" x14ac:dyDescent="0.25">
      <c r="A10" s="476"/>
      <c r="B10" s="476"/>
      <c r="C10" s="476"/>
      <c r="D10" s="476"/>
      <c r="E10" s="476"/>
      <c r="H10" s="126"/>
      <c r="I10" s="126"/>
      <c r="J10" s="126"/>
    </row>
    <row r="11" spans="1:10" ht="15.95" customHeight="1" x14ac:dyDescent="0.2">
      <c r="A11" s="477" t="s">
        <v>202</v>
      </c>
      <c r="B11" s="478"/>
      <c r="C11" s="478"/>
      <c r="D11" s="478"/>
      <c r="E11" s="478"/>
      <c r="F11" s="479"/>
      <c r="G11" s="479"/>
      <c r="H11" s="480"/>
      <c r="I11" s="125"/>
      <c r="J11" s="125"/>
    </row>
    <row r="12" spans="1:10" ht="15.95" customHeight="1" x14ac:dyDescent="0.2">
      <c r="A12" s="481" t="s">
        <v>203</v>
      </c>
      <c r="B12" s="482"/>
      <c r="C12" s="485" t="s">
        <v>204</v>
      </c>
      <c r="D12" s="486"/>
      <c r="E12" s="485" t="s">
        <v>205</v>
      </c>
      <c r="F12" s="486"/>
      <c r="G12" s="491" t="s">
        <v>206</v>
      </c>
      <c r="H12" s="492"/>
      <c r="I12" s="125"/>
      <c r="J12" s="125"/>
    </row>
    <row r="13" spans="1:10" ht="15.95" customHeight="1" x14ac:dyDescent="0.2">
      <c r="A13" s="483"/>
      <c r="B13" s="484"/>
      <c r="C13" s="487"/>
      <c r="D13" s="488"/>
      <c r="E13" s="487"/>
      <c r="F13" s="488"/>
      <c r="G13" s="493"/>
      <c r="H13" s="494"/>
      <c r="I13" s="127"/>
      <c r="J13" s="128"/>
    </row>
    <row r="14" spans="1:10" ht="15.95" customHeight="1" x14ac:dyDescent="0.2">
      <c r="A14" s="483"/>
      <c r="B14" s="484"/>
      <c r="C14" s="487"/>
      <c r="D14" s="488"/>
      <c r="E14" s="489"/>
      <c r="F14" s="490"/>
      <c r="G14" s="493"/>
      <c r="H14" s="494"/>
      <c r="I14" s="127"/>
      <c r="J14" s="128"/>
    </row>
    <row r="15" spans="1:10" ht="22.5" customHeight="1" thickBot="1" x14ac:dyDescent="0.25">
      <c r="A15" s="495" t="s">
        <v>207</v>
      </c>
      <c r="B15" s="496"/>
      <c r="C15" s="497">
        <v>0</v>
      </c>
      <c r="D15" s="498"/>
      <c r="E15" s="497">
        <v>0</v>
      </c>
      <c r="F15" s="498"/>
      <c r="G15" s="497">
        <v>0</v>
      </c>
      <c r="H15" s="499"/>
      <c r="I15" s="127"/>
      <c r="J15" s="128"/>
    </row>
    <row r="16" spans="1:10" ht="6.95" customHeight="1" thickBot="1" x14ac:dyDescent="0.25">
      <c r="A16" s="127"/>
      <c r="B16" s="193"/>
      <c r="C16" s="129"/>
      <c r="D16" s="130"/>
      <c r="E16" s="129"/>
      <c r="F16" s="130"/>
      <c r="G16" s="129"/>
      <c r="H16" s="130"/>
      <c r="I16" s="127"/>
      <c r="J16" s="128"/>
    </row>
    <row r="17" spans="1:10" ht="15.95" customHeight="1" x14ac:dyDescent="0.2">
      <c r="A17" s="500" t="s">
        <v>208</v>
      </c>
      <c r="B17" s="501"/>
      <c r="C17" s="501"/>
      <c r="D17" s="501"/>
      <c r="E17" s="501"/>
      <c r="F17" s="502"/>
      <c r="G17" s="502"/>
      <c r="H17" s="503"/>
      <c r="I17" s="126"/>
      <c r="J17" s="126"/>
    </row>
    <row r="18" spans="1:10" ht="15.95" customHeight="1" x14ac:dyDescent="0.2">
      <c r="A18" s="467" t="s">
        <v>209</v>
      </c>
      <c r="B18" s="468"/>
      <c r="C18" s="468"/>
      <c r="D18" s="468"/>
      <c r="E18" s="468"/>
      <c r="F18" s="468"/>
      <c r="G18" s="468"/>
      <c r="H18" s="469"/>
      <c r="I18" s="126"/>
      <c r="J18" s="126"/>
    </row>
    <row r="19" spans="1:10" ht="15.95" customHeight="1" x14ac:dyDescent="0.2">
      <c r="A19" s="176"/>
      <c r="C19" s="456" t="s">
        <v>210</v>
      </c>
      <c r="D19" s="457"/>
      <c r="E19" s="458"/>
      <c r="F19" s="459" t="s">
        <v>211</v>
      </c>
      <c r="G19" s="460"/>
      <c r="H19" s="131" t="s">
        <v>212</v>
      </c>
      <c r="I19" s="126"/>
      <c r="J19" s="126"/>
    </row>
    <row r="20" spans="1:10" ht="15.95" customHeight="1" x14ac:dyDescent="0.2">
      <c r="A20" s="176"/>
      <c r="B20" s="132"/>
      <c r="C20" s="461"/>
      <c r="D20" s="462"/>
      <c r="E20" s="463"/>
      <c r="F20" s="461"/>
      <c r="G20" s="463"/>
      <c r="H20" s="133"/>
      <c r="I20" s="126"/>
      <c r="J20" s="126"/>
    </row>
    <row r="21" spans="1:10" ht="15.95" customHeight="1" x14ac:dyDescent="0.2">
      <c r="A21" s="134"/>
      <c r="B21" s="194"/>
      <c r="C21" s="464"/>
      <c r="D21" s="465"/>
      <c r="E21" s="466"/>
      <c r="F21" s="464"/>
      <c r="G21" s="466"/>
      <c r="H21" s="135"/>
    </row>
    <row r="22" spans="1:10" ht="15.95" customHeight="1" x14ac:dyDescent="0.2">
      <c r="A22" s="134"/>
      <c r="B22" s="194"/>
      <c r="C22" s="506"/>
      <c r="D22" s="507"/>
      <c r="E22" s="508"/>
      <c r="F22" s="506"/>
      <c r="G22" s="508"/>
      <c r="H22" s="136"/>
    </row>
    <row r="23" spans="1:10" ht="15.95" customHeight="1" thickBot="1" x14ac:dyDescent="0.25">
      <c r="A23" s="509"/>
      <c r="B23" s="510"/>
      <c r="C23" s="510"/>
      <c r="D23" s="510"/>
      <c r="E23" s="510"/>
      <c r="F23" s="137"/>
      <c r="G23" s="138" t="s">
        <v>213</v>
      </c>
      <c r="H23" s="139">
        <f>SUM(H20:H22)</f>
        <v>0</v>
      </c>
    </row>
    <row r="24" spans="1:10" ht="6.95" customHeight="1" thickBot="1" x14ac:dyDescent="0.25">
      <c r="B24" s="126"/>
      <c r="C24" s="126"/>
      <c r="D24" s="126"/>
      <c r="G24" s="73"/>
      <c r="H24" s="140"/>
    </row>
    <row r="25" spans="1:10" s="146" customFormat="1" ht="15.95" customHeight="1" x14ac:dyDescent="0.2">
      <c r="A25" s="500" t="s">
        <v>214</v>
      </c>
      <c r="B25" s="502"/>
      <c r="C25" s="502"/>
      <c r="D25" s="502"/>
      <c r="E25" s="502"/>
      <c r="F25" s="511"/>
      <c r="G25" s="511"/>
      <c r="H25" s="512"/>
    </row>
    <row r="26" spans="1:10" ht="15.95" customHeight="1" x14ac:dyDescent="0.2">
      <c r="A26" s="513"/>
      <c r="B26" s="514"/>
      <c r="C26" s="519" t="s">
        <v>215</v>
      </c>
      <c r="D26" s="520"/>
      <c r="E26" s="521"/>
      <c r="F26" s="521"/>
      <c r="G26" s="521"/>
      <c r="H26" s="141" t="s">
        <v>212</v>
      </c>
    </row>
    <row r="27" spans="1:10" ht="15.95" customHeight="1" x14ac:dyDescent="0.2">
      <c r="A27" s="515"/>
      <c r="B27" s="516"/>
      <c r="C27" s="522" t="s">
        <v>216</v>
      </c>
      <c r="D27" s="523"/>
      <c r="E27" s="523"/>
      <c r="F27" s="523"/>
      <c r="G27" s="524"/>
      <c r="H27" s="142"/>
    </row>
    <row r="28" spans="1:10" ht="15.95" customHeight="1" x14ac:dyDescent="0.2">
      <c r="A28" s="515"/>
      <c r="B28" s="516"/>
      <c r="C28" s="525" t="s">
        <v>216</v>
      </c>
      <c r="D28" s="526"/>
      <c r="E28" s="526"/>
      <c r="F28" s="526"/>
      <c r="G28" s="527"/>
      <c r="H28" s="135"/>
    </row>
    <row r="29" spans="1:10" ht="15.95" customHeight="1" x14ac:dyDescent="0.2">
      <c r="A29" s="515"/>
      <c r="B29" s="516"/>
      <c r="C29" s="528" t="s">
        <v>216</v>
      </c>
      <c r="D29" s="529"/>
      <c r="E29" s="530"/>
      <c r="F29" s="530"/>
      <c r="G29" s="531"/>
      <c r="H29" s="144"/>
    </row>
    <row r="30" spans="1:10" ht="15.95" customHeight="1" x14ac:dyDescent="0.2">
      <c r="A30" s="515"/>
      <c r="B30" s="516"/>
      <c r="C30" s="532" t="s">
        <v>217</v>
      </c>
      <c r="D30" s="533"/>
      <c r="E30" s="534"/>
      <c r="F30" s="534"/>
      <c r="G30" s="535"/>
      <c r="H30" s="145"/>
    </row>
    <row r="31" spans="1:10" ht="15.95" customHeight="1" x14ac:dyDescent="0.2">
      <c r="A31" s="515"/>
      <c r="B31" s="516"/>
      <c r="C31" s="536" t="s">
        <v>218</v>
      </c>
      <c r="D31" s="537"/>
      <c r="E31" s="537"/>
      <c r="F31" s="537"/>
      <c r="G31" s="538"/>
      <c r="H31" s="142"/>
    </row>
    <row r="32" spans="1:10" ht="15.95" customHeight="1" x14ac:dyDescent="0.2">
      <c r="A32" s="517"/>
      <c r="B32" s="518"/>
      <c r="C32" s="539" t="s">
        <v>218</v>
      </c>
      <c r="D32" s="540"/>
      <c r="E32" s="541"/>
      <c r="F32" s="541"/>
      <c r="G32" s="542"/>
      <c r="H32" s="135"/>
    </row>
    <row r="33" spans="1:8" ht="15.95" customHeight="1" x14ac:dyDescent="0.2">
      <c r="A33" s="517"/>
      <c r="B33" s="518"/>
      <c r="C33" s="543" t="s">
        <v>219</v>
      </c>
      <c r="D33" s="544"/>
      <c r="E33" s="545"/>
      <c r="F33" s="545"/>
      <c r="G33" s="546"/>
      <c r="H33" s="147"/>
    </row>
    <row r="34" spans="1:8" ht="15.95" customHeight="1" thickBot="1" x14ac:dyDescent="0.25">
      <c r="A34" s="509"/>
      <c r="B34" s="510"/>
      <c r="C34" s="510"/>
      <c r="D34" s="510"/>
      <c r="E34" s="510"/>
      <c r="F34" s="547" t="s">
        <v>220</v>
      </c>
      <c r="G34" s="547"/>
      <c r="H34" s="139">
        <f>SUM(H27:H33)</f>
        <v>0</v>
      </c>
    </row>
    <row r="35" spans="1:8" ht="6.95" customHeight="1" thickBot="1" x14ac:dyDescent="0.25">
      <c r="B35" s="126"/>
      <c r="C35" s="126"/>
      <c r="D35" s="126"/>
      <c r="G35" s="73"/>
      <c r="H35" s="140"/>
    </row>
    <row r="36" spans="1:8" ht="15.95" customHeight="1" x14ac:dyDescent="0.2">
      <c r="A36" s="477" t="s">
        <v>221</v>
      </c>
      <c r="B36" s="478"/>
      <c r="C36" s="501"/>
      <c r="D36" s="501"/>
      <c r="E36" s="501"/>
      <c r="F36" s="504"/>
      <c r="G36" s="504"/>
      <c r="H36" s="505"/>
    </row>
    <row r="37" spans="1:8" ht="15.95" customHeight="1" x14ac:dyDescent="0.2">
      <c r="A37" s="176"/>
      <c r="C37" s="551" t="s">
        <v>222</v>
      </c>
      <c r="D37" s="552"/>
      <c r="E37" s="148"/>
      <c r="F37" s="149" t="s">
        <v>215</v>
      </c>
      <c r="G37" s="175" t="s">
        <v>223</v>
      </c>
      <c r="H37" s="141" t="s">
        <v>212</v>
      </c>
    </row>
    <row r="38" spans="1:8" ht="15.95" customHeight="1" x14ac:dyDescent="0.2">
      <c r="A38" s="176"/>
      <c r="C38" s="553" t="s">
        <v>224</v>
      </c>
      <c r="D38" s="554"/>
      <c r="E38" s="538"/>
      <c r="F38" s="150"/>
      <c r="G38" s="151"/>
      <c r="H38" s="152"/>
    </row>
    <row r="39" spans="1:8" ht="15.95" customHeight="1" x14ac:dyDescent="0.2">
      <c r="A39" s="176"/>
      <c r="C39" s="555" t="s">
        <v>225</v>
      </c>
      <c r="D39" s="556"/>
      <c r="E39" s="527"/>
      <c r="F39" s="153"/>
      <c r="G39" s="154"/>
      <c r="H39" s="155"/>
    </row>
    <row r="40" spans="1:8" ht="15.95" customHeight="1" x14ac:dyDescent="0.2">
      <c r="A40" s="176"/>
      <c r="C40" s="555" t="s">
        <v>226</v>
      </c>
      <c r="D40" s="556"/>
      <c r="E40" s="527"/>
      <c r="F40" s="153"/>
      <c r="G40" s="154"/>
      <c r="H40" s="155"/>
    </row>
    <row r="41" spans="1:8" ht="15.95" customHeight="1" x14ac:dyDescent="0.2">
      <c r="A41" s="176"/>
      <c r="C41" s="555" t="s">
        <v>226</v>
      </c>
      <c r="D41" s="556"/>
      <c r="E41" s="527"/>
      <c r="F41" s="153"/>
      <c r="G41" s="154"/>
      <c r="H41" s="155"/>
    </row>
    <row r="42" spans="1:8" ht="15.95" customHeight="1" x14ac:dyDescent="0.2">
      <c r="A42" s="176"/>
      <c r="C42" s="555" t="s">
        <v>227</v>
      </c>
      <c r="D42" s="556"/>
      <c r="E42" s="527"/>
      <c r="F42" s="153"/>
      <c r="G42" s="154"/>
      <c r="H42" s="155"/>
    </row>
    <row r="43" spans="1:8" ht="15.95" customHeight="1" x14ac:dyDescent="0.2">
      <c r="A43" s="176"/>
      <c r="C43" s="555" t="s">
        <v>228</v>
      </c>
      <c r="D43" s="556"/>
      <c r="E43" s="527"/>
      <c r="F43" s="153"/>
      <c r="G43" s="154"/>
      <c r="H43" s="155"/>
    </row>
    <row r="44" spans="1:8" ht="15.95" customHeight="1" x14ac:dyDescent="0.2">
      <c r="A44" s="176"/>
      <c r="C44" s="555" t="s">
        <v>229</v>
      </c>
      <c r="D44" s="556"/>
      <c r="E44" s="527"/>
      <c r="F44" s="153"/>
      <c r="G44" s="154"/>
      <c r="H44" s="155"/>
    </row>
    <row r="45" spans="1:8" ht="15.95" customHeight="1" x14ac:dyDescent="0.2">
      <c r="A45" s="176"/>
      <c r="C45" s="555" t="s">
        <v>230</v>
      </c>
      <c r="D45" s="556"/>
      <c r="E45" s="527"/>
      <c r="F45" s="153"/>
      <c r="G45" s="154"/>
      <c r="H45" s="155"/>
    </row>
    <row r="46" spans="1:8" ht="15.95" customHeight="1" x14ac:dyDescent="0.2">
      <c r="A46" s="176"/>
      <c r="C46" s="555" t="s">
        <v>230</v>
      </c>
      <c r="D46" s="556"/>
      <c r="E46" s="527"/>
      <c r="F46" s="153"/>
      <c r="G46" s="154"/>
      <c r="H46" s="155"/>
    </row>
    <row r="47" spans="1:8" ht="15.95" customHeight="1" x14ac:dyDescent="0.2">
      <c r="A47" s="176"/>
      <c r="C47" s="557" t="s">
        <v>231</v>
      </c>
      <c r="D47" s="545"/>
      <c r="E47" s="546"/>
      <c r="F47" s="156"/>
      <c r="G47" s="157"/>
      <c r="H47" s="158"/>
    </row>
    <row r="48" spans="1:8" ht="15.95" customHeight="1" thickBot="1" x14ac:dyDescent="0.25">
      <c r="A48" s="159"/>
      <c r="B48" s="160"/>
      <c r="C48" s="161"/>
      <c r="D48" s="161"/>
      <c r="E48" s="162"/>
      <c r="F48" s="163"/>
      <c r="G48" s="164" t="s">
        <v>232</v>
      </c>
      <c r="H48" s="165">
        <f>SUM(H38:H47)</f>
        <v>0</v>
      </c>
    </row>
    <row r="49" spans="1:8" ht="6.95" customHeight="1" thickBot="1" x14ac:dyDescent="0.25">
      <c r="B49" s="126"/>
      <c r="C49" s="126"/>
      <c r="D49" s="126"/>
      <c r="G49" s="73"/>
      <c r="H49" s="140"/>
    </row>
    <row r="50" spans="1:8" s="146" customFormat="1" ht="15.95" customHeight="1" thickBot="1" x14ac:dyDescent="0.25">
      <c r="A50" s="548" t="s">
        <v>233</v>
      </c>
      <c r="B50" s="549"/>
      <c r="C50" s="549"/>
      <c r="D50" s="549"/>
      <c r="E50" s="549"/>
      <c r="F50" s="549"/>
      <c r="G50" s="550"/>
      <c r="H50" s="166">
        <f>H23+H34+H48</f>
        <v>0</v>
      </c>
    </row>
    <row r="51" spans="1:8" ht="6.95" customHeight="1" thickBot="1" x14ac:dyDescent="0.25">
      <c r="B51" s="126"/>
      <c r="C51" s="126"/>
      <c r="D51" s="126"/>
      <c r="G51" s="73"/>
      <c r="H51" s="140"/>
    </row>
    <row r="52" spans="1:8" s="146" customFormat="1" ht="15.95" customHeight="1" x14ac:dyDescent="0.2">
      <c r="A52" s="477" t="s">
        <v>234</v>
      </c>
      <c r="B52" s="478"/>
      <c r="C52" s="478"/>
      <c r="D52" s="478"/>
      <c r="E52" s="478"/>
      <c r="F52" s="575"/>
      <c r="G52" s="575"/>
      <c r="H52" s="576"/>
    </row>
    <row r="53" spans="1:8" ht="15.95" customHeight="1" x14ac:dyDescent="0.2">
      <c r="A53" s="577"/>
      <c r="B53" s="578"/>
      <c r="C53" s="167" t="s">
        <v>215</v>
      </c>
      <c r="D53" s="143"/>
      <c r="E53" s="143"/>
      <c r="F53" s="459" t="s">
        <v>223</v>
      </c>
      <c r="G53" s="581"/>
      <c r="H53" s="199" t="s">
        <v>212</v>
      </c>
    </row>
    <row r="54" spans="1:8" ht="15.95" customHeight="1" x14ac:dyDescent="0.2">
      <c r="A54" s="515"/>
      <c r="B54" s="579"/>
      <c r="C54" s="553"/>
      <c r="D54" s="582"/>
      <c r="E54" s="583"/>
      <c r="F54" s="584"/>
      <c r="G54" s="583"/>
      <c r="H54" s="168"/>
    </row>
    <row r="55" spans="1:8" ht="15.95" customHeight="1" x14ac:dyDescent="0.2">
      <c r="A55" s="515"/>
      <c r="B55" s="579"/>
      <c r="C55" s="555"/>
      <c r="D55" s="585"/>
      <c r="E55" s="586"/>
      <c r="F55" s="587"/>
      <c r="G55" s="586"/>
      <c r="H55" s="169"/>
    </row>
    <row r="56" spans="1:8" ht="15.95" customHeight="1" x14ac:dyDescent="0.2">
      <c r="A56" s="517"/>
      <c r="B56" s="580"/>
      <c r="C56" s="588"/>
      <c r="D56" s="589"/>
      <c r="E56" s="590"/>
      <c r="F56" s="591"/>
      <c r="G56" s="590"/>
      <c r="H56" s="170"/>
    </row>
    <row r="57" spans="1:8" s="146" customFormat="1" ht="15.95" customHeight="1" thickBot="1" x14ac:dyDescent="0.25">
      <c r="A57" s="171"/>
      <c r="B57" s="172"/>
      <c r="C57" s="162"/>
      <c r="D57" s="162"/>
      <c r="E57" s="162"/>
      <c r="F57" s="558" t="s">
        <v>235</v>
      </c>
      <c r="G57" s="559"/>
      <c r="H57" s="200">
        <f>SUM(H54:H56)</f>
        <v>0</v>
      </c>
    </row>
    <row r="58" spans="1:8" ht="6.95" customHeight="1" thickBot="1" x14ac:dyDescent="0.25">
      <c r="B58" s="126"/>
      <c r="C58" s="126"/>
      <c r="D58" s="126"/>
      <c r="G58" s="73"/>
      <c r="H58" s="140"/>
    </row>
    <row r="59" spans="1:8" s="146" customFormat="1" ht="15.95" customHeight="1" thickBot="1" x14ac:dyDescent="0.25">
      <c r="A59" s="560" t="s">
        <v>236</v>
      </c>
      <c r="B59" s="561"/>
      <c r="C59" s="561"/>
      <c r="D59" s="561"/>
      <c r="E59" s="562"/>
      <c r="F59" s="562"/>
      <c r="G59" s="563"/>
      <c r="H59" s="173">
        <f>H50+H57</f>
        <v>0</v>
      </c>
    </row>
    <row r="60" spans="1:8" ht="6.95" customHeight="1" x14ac:dyDescent="0.2">
      <c r="B60" s="126"/>
      <c r="C60" s="126"/>
      <c r="D60" s="126"/>
      <c r="G60" s="73"/>
      <c r="H60" s="140"/>
    </row>
    <row r="61" spans="1:8" ht="64.5" customHeight="1" x14ac:dyDescent="0.2">
      <c r="A61" s="564" t="s">
        <v>237</v>
      </c>
      <c r="B61" s="565"/>
      <c r="C61" s="565"/>
      <c r="D61" s="565"/>
      <c r="E61" s="565"/>
      <c r="F61" s="566"/>
      <c r="G61" s="566"/>
      <c r="H61" s="567"/>
    </row>
    <row r="62" spans="1:8" ht="6.95" customHeight="1" thickBot="1" x14ac:dyDescent="0.25">
      <c r="B62" s="126"/>
      <c r="C62" s="126"/>
      <c r="D62" s="126"/>
      <c r="G62" s="73"/>
      <c r="H62" s="140"/>
    </row>
    <row r="63" spans="1:8" s="174" customFormat="1" ht="15.95" customHeight="1" x14ac:dyDescent="0.2">
      <c r="A63" s="477" t="s">
        <v>238</v>
      </c>
      <c r="B63" s="478"/>
      <c r="C63" s="501"/>
      <c r="D63" s="501"/>
      <c r="E63" s="501"/>
      <c r="F63" s="568"/>
      <c r="G63" s="568"/>
      <c r="H63" s="569"/>
    </row>
    <row r="64" spans="1:8" ht="27" customHeight="1" x14ac:dyDescent="0.2">
      <c r="A64" s="570"/>
      <c r="B64" s="571"/>
      <c r="C64" s="572" t="s">
        <v>239</v>
      </c>
      <c r="D64" s="573"/>
      <c r="E64" s="572" t="s">
        <v>240</v>
      </c>
      <c r="F64" s="574"/>
      <c r="G64" s="175" t="s">
        <v>241</v>
      </c>
      <c r="H64" s="141" t="s">
        <v>242</v>
      </c>
    </row>
    <row r="65" spans="1:8" ht="15.95" customHeight="1" x14ac:dyDescent="0.2">
      <c r="A65" s="594"/>
      <c r="B65" s="595"/>
      <c r="C65" s="598" t="s">
        <v>243</v>
      </c>
      <c r="D65" s="599"/>
      <c r="E65" s="599"/>
      <c r="F65" s="599"/>
      <c r="G65" s="351"/>
      <c r="H65" s="352"/>
    </row>
    <row r="66" spans="1:8" ht="15.95" customHeight="1" x14ac:dyDescent="0.2">
      <c r="A66" s="176"/>
      <c r="B66"/>
      <c r="C66" s="341"/>
      <c r="D66" s="338"/>
      <c r="E66" s="349"/>
      <c r="F66" s="338"/>
      <c r="G66" s="350"/>
      <c r="H66" s="178" t="e">
        <f>G66/$C$15</f>
        <v>#DIV/0!</v>
      </c>
    </row>
    <row r="67" spans="1:8" ht="15.95" customHeight="1" x14ac:dyDescent="0.2">
      <c r="A67" s="176"/>
      <c r="B67"/>
      <c r="C67" s="339"/>
      <c r="D67" s="340"/>
      <c r="E67" s="348"/>
      <c r="F67" s="348"/>
      <c r="G67" s="177"/>
      <c r="H67" s="178" t="e">
        <f>G67/$C$15</f>
        <v>#DIV/0!</v>
      </c>
    </row>
    <row r="68" spans="1:8" ht="15.95" customHeight="1" x14ac:dyDescent="0.2">
      <c r="A68" s="594"/>
      <c r="B68" s="595"/>
      <c r="C68" s="600" t="s">
        <v>333</v>
      </c>
      <c r="D68" s="601"/>
      <c r="E68" s="602"/>
      <c r="F68" s="603"/>
      <c r="G68" s="179"/>
      <c r="H68" s="180"/>
    </row>
    <row r="69" spans="1:8" ht="15.95" customHeight="1" x14ac:dyDescent="0.2">
      <c r="A69" s="594"/>
      <c r="B69" s="595"/>
      <c r="C69" s="525" t="s">
        <v>341</v>
      </c>
      <c r="D69" s="593"/>
      <c r="E69" s="592"/>
      <c r="F69" s="593"/>
      <c r="G69" s="181"/>
      <c r="H69" s="178" t="e">
        <f t="shared" ref="H69:H74" si="0">G69/$C$15</f>
        <v>#DIV/0!</v>
      </c>
    </row>
    <row r="70" spans="1:8" ht="15.95" customHeight="1" x14ac:dyDescent="0.2">
      <c r="A70" s="594"/>
      <c r="B70" s="595"/>
      <c r="C70" s="525" t="s">
        <v>342</v>
      </c>
      <c r="D70" s="593"/>
      <c r="E70" s="592"/>
      <c r="F70" s="593"/>
      <c r="G70" s="181"/>
      <c r="H70" s="178" t="e">
        <f t="shared" si="0"/>
        <v>#DIV/0!</v>
      </c>
    </row>
    <row r="71" spans="1:8" ht="15.95" customHeight="1" x14ac:dyDescent="0.2">
      <c r="A71" s="594"/>
      <c r="B71" s="595"/>
      <c r="C71" s="539"/>
      <c r="D71" s="604"/>
      <c r="E71" s="605"/>
      <c r="F71" s="597"/>
      <c r="G71" s="182"/>
      <c r="H71" s="178" t="e">
        <f t="shared" si="0"/>
        <v>#DIV/0!</v>
      </c>
    </row>
    <row r="72" spans="1:8" ht="15.95" customHeight="1" x14ac:dyDescent="0.2">
      <c r="A72" s="594"/>
      <c r="B72" s="595"/>
      <c r="C72" s="596"/>
      <c r="D72" s="597"/>
      <c r="E72" s="592"/>
      <c r="F72" s="593"/>
      <c r="G72" s="182"/>
      <c r="H72" s="178" t="e">
        <f t="shared" si="0"/>
        <v>#DIV/0!</v>
      </c>
    </row>
    <row r="73" spans="1:8" ht="15.95" customHeight="1" x14ac:dyDescent="0.2">
      <c r="A73" s="176"/>
      <c r="B73"/>
      <c r="C73" s="596"/>
      <c r="D73" s="597"/>
      <c r="E73" s="592"/>
      <c r="F73" s="593"/>
      <c r="G73" s="182"/>
      <c r="H73" s="178" t="e">
        <f t="shared" si="0"/>
        <v>#DIV/0!</v>
      </c>
    </row>
    <row r="74" spans="1:8" ht="15.95" customHeight="1" x14ac:dyDescent="0.2">
      <c r="A74" s="594"/>
      <c r="B74" s="595"/>
      <c r="C74" s="596"/>
      <c r="D74" s="597"/>
      <c r="E74" s="592"/>
      <c r="F74" s="593"/>
      <c r="G74" s="182"/>
      <c r="H74" s="178" t="e">
        <f t="shared" si="0"/>
        <v>#DIV/0!</v>
      </c>
    </row>
    <row r="75" spans="1:8" ht="15.95" customHeight="1" x14ac:dyDescent="0.2">
      <c r="A75" s="606"/>
      <c r="B75" s="493"/>
      <c r="C75" s="543"/>
      <c r="D75" s="607"/>
      <c r="E75" s="608"/>
      <c r="F75" s="607"/>
      <c r="G75" s="183"/>
      <c r="H75" s="201"/>
    </row>
    <row r="76" spans="1:8" s="146" customFormat="1" ht="15.95" customHeight="1" thickBot="1" x14ac:dyDescent="0.25">
      <c r="A76" s="171"/>
      <c r="B76" s="162"/>
      <c r="C76" s="162"/>
      <c r="D76" s="184"/>
      <c r="E76" s="185"/>
      <c r="F76" s="186" t="s">
        <v>244</v>
      </c>
      <c r="G76" s="187">
        <f>SUM(G66:G75)</f>
        <v>0</v>
      </c>
      <c r="H76" s="188" t="e">
        <f>SUM(H66:H75)</f>
        <v>#DIV/0!</v>
      </c>
    </row>
    <row r="77" spans="1:8" ht="15.75" customHeight="1" x14ac:dyDescent="0.2">
      <c r="B77" s="493"/>
      <c r="C77" s="493"/>
      <c r="D77" s="493"/>
      <c r="E77" s="493"/>
      <c r="F77" s="126"/>
      <c r="G77" s="126"/>
    </row>
    <row r="78" spans="1:8" ht="15.75" customHeight="1" x14ac:dyDescent="0.2">
      <c r="B78" s="126"/>
      <c r="C78" s="126"/>
      <c r="D78" s="126"/>
      <c r="E78" s="126"/>
      <c r="F78" s="126"/>
      <c r="G78" s="126"/>
    </row>
    <row r="79" spans="1:8" ht="15.95" customHeight="1" x14ac:dyDescent="0.2">
      <c r="B79" s="194" t="s">
        <v>245</v>
      </c>
      <c r="C79" s="189" t="s">
        <v>246</v>
      </c>
      <c r="D79" s="190"/>
      <c r="E79" s="194" t="s">
        <v>245</v>
      </c>
      <c r="F79" s="189" t="s">
        <v>246</v>
      </c>
      <c r="G79" s="190"/>
    </row>
    <row r="80" spans="1:8" ht="15.95" customHeight="1" x14ac:dyDescent="0.2">
      <c r="B80" s="611" t="s">
        <v>247</v>
      </c>
      <c r="C80" s="609" t="s">
        <v>248</v>
      </c>
      <c r="D80" s="610"/>
      <c r="E80" s="611" t="s">
        <v>247</v>
      </c>
      <c r="F80" s="609" t="s">
        <v>248</v>
      </c>
      <c r="G80" s="610"/>
    </row>
    <row r="81" spans="2:7" ht="15.95" customHeight="1" x14ac:dyDescent="0.2">
      <c r="B81" s="611"/>
      <c r="C81" s="191"/>
      <c r="D81" s="191"/>
      <c r="E81" s="611"/>
      <c r="F81" s="191"/>
      <c r="G81" s="191"/>
    </row>
    <row r="82" spans="2:7" ht="15.95" customHeight="1" x14ac:dyDescent="0.2">
      <c r="B82" s="611"/>
      <c r="C82" s="189" t="s">
        <v>246</v>
      </c>
      <c r="D82" s="190"/>
      <c r="E82" s="611"/>
      <c r="F82" s="189" t="s">
        <v>246</v>
      </c>
      <c r="G82" s="190"/>
    </row>
    <row r="83" spans="2:7" ht="15.95" customHeight="1" x14ac:dyDescent="0.2">
      <c r="B83" s="192"/>
      <c r="C83" s="609" t="s">
        <v>249</v>
      </c>
      <c r="D83" s="610"/>
      <c r="E83" s="192"/>
      <c r="F83" s="612" t="s">
        <v>249</v>
      </c>
      <c r="G83" s="613"/>
    </row>
    <row r="84" spans="2:7" ht="15.95" customHeight="1" x14ac:dyDescent="0.2">
      <c r="B84" s="611" t="s">
        <v>250</v>
      </c>
      <c r="C84" s="191"/>
      <c r="E84" s="611" t="s">
        <v>250</v>
      </c>
      <c r="F84" s="191"/>
    </row>
    <row r="85" spans="2:7" ht="15.95" customHeight="1" x14ac:dyDescent="0.2">
      <c r="B85" s="614"/>
      <c r="C85" s="189"/>
      <c r="D85" s="189"/>
      <c r="E85" s="614"/>
      <c r="F85" s="189"/>
      <c r="G85" s="189"/>
    </row>
    <row r="86" spans="2:7" ht="15.95" customHeight="1" x14ac:dyDescent="0.2">
      <c r="B86" s="194"/>
      <c r="C86" s="195"/>
      <c r="D86" s="195"/>
      <c r="E86" s="194"/>
      <c r="F86" s="195"/>
      <c r="G86" s="195"/>
    </row>
    <row r="87" spans="2:7" ht="15.95" customHeight="1" x14ac:dyDescent="0.2">
      <c r="B87" s="611" t="s">
        <v>251</v>
      </c>
      <c r="C87" s="196"/>
      <c r="E87" s="611" t="s">
        <v>251</v>
      </c>
      <c r="F87" s="196"/>
    </row>
    <row r="88" spans="2:7" ht="15.95" customHeight="1" x14ac:dyDescent="0.2">
      <c r="B88" s="614"/>
      <c r="C88" s="197" t="s">
        <v>252</v>
      </c>
      <c r="D88" s="124"/>
      <c r="E88" s="614"/>
      <c r="F88" s="197" t="s">
        <v>252</v>
      </c>
      <c r="G88" s="124"/>
    </row>
    <row r="89" spans="2:7" ht="15.95" customHeight="1" x14ac:dyDescent="0.2">
      <c r="C89" s="609" t="s">
        <v>207</v>
      </c>
      <c r="D89" s="610"/>
      <c r="F89" s="609" t="s">
        <v>207</v>
      </c>
      <c r="G89" s="610"/>
    </row>
  </sheetData>
  <mergeCells count="102">
    <mergeCell ref="A75:B75"/>
    <mergeCell ref="C75:D75"/>
    <mergeCell ref="E75:F75"/>
    <mergeCell ref="F89:G89"/>
    <mergeCell ref="B77:E77"/>
    <mergeCell ref="B80:B82"/>
    <mergeCell ref="C80:D80"/>
    <mergeCell ref="E80:E82"/>
    <mergeCell ref="F80:G80"/>
    <mergeCell ref="C83:D83"/>
    <mergeCell ref="F83:G83"/>
    <mergeCell ref="B84:B85"/>
    <mergeCell ref="E84:E85"/>
    <mergeCell ref="B87:B88"/>
    <mergeCell ref="E87:E88"/>
    <mergeCell ref="C89:D89"/>
    <mergeCell ref="E73:F73"/>
    <mergeCell ref="A74:B74"/>
    <mergeCell ref="C73:D73"/>
    <mergeCell ref="C74:D74"/>
    <mergeCell ref="A65:B65"/>
    <mergeCell ref="C65:F65"/>
    <mergeCell ref="A68:B68"/>
    <mergeCell ref="C68:F68"/>
    <mergeCell ref="A69:B69"/>
    <mergeCell ref="C69:D69"/>
    <mergeCell ref="E69:F69"/>
    <mergeCell ref="A70:B70"/>
    <mergeCell ref="C70:D70"/>
    <mergeCell ref="E70:F70"/>
    <mergeCell ref="A71:B71"/>
    <mergeCell ref="C71:D71"/>
    <mergeCell ref="E71:F71"/>
    <mergeCell ref="A72:B72"/>
    <mergeCell ref="C72:D72"/>
    <mergeCell ref="E72:F72"/>
    <mergeCell ref="E74:F74"/>
    <mergeCell ref="F57:G57"/>
    <mergeCell ref="A59:G59"/>
    <mergeCell ref="A61:H61"/>
    <mergeCell ref="A63:H63"/>
    <mergeCell ref="A64:B64"/>
    <mergeCell ref="C64:D64"/>
    <mergeCell ref="E64:F64"/>
    <mergeCell ref="A52:H52"/>
    <mergeCell ref="A53:B56"/>
    <mergeCell ref="F53:G53"/>
    <mergeCell ref="C54:E54"/>
    <mergeCell ref="F54:G54"/>
    <mergeCell ref="C55:E55"/>
    <mergeCell ref="F55:G55"/>
    <mergeCell ref="C56:E56"/>
    <mergeCell ref="F56:G56"/>
    <mergeCell ref="A50:G50"/>
    <mergeCell ref="C37:D37"/>
    <mergeCell ref="C38:E38"/>
    <mergeCell ref="C39:E39"/>
    <mergeCell ref="C40:E40"/>
    <mergeCell ref="C41:E41"/>
    <mergeCell ref="C42:E42"/>
    <mergeCell ref="C43:E43"/>
    <mergeCell ref="C44:E44"/>
    <mergeCell ref="C45:E45"/>
    <mergeCell ref="C46:E46"/>
    <mergeCell ref="C47:E47"/>
    <mergeCell ref="A36:H36"/>
    <mergeCell ref="C22:E22"/>
    <mergeCell ref="F22:G22"/>
    <mergeCell ref="A23:E23"/>
    <mergeCell ref="A25:H25"/>
    <mergeCell ref="A26:B33"/>
    <mergeCell ref="C26:G26"/>
    <mergeCell ref="C27:G27"/>
    <mergeCell ref="C28:G28"/>
    <mergeCell ref="C29:G29"/>
    <mergeCell ref="C30:G30"/>
    <mergeCell ref="C31:G31"/>
    <mergeCell ref="C32:G32"/>
    <mergeCell ref="C33:G33"/>
    <mergeCell ref="A34:E34"/>
    <mergeCell ref="F34:G34"/>
    <mergeCell ref="C19:E19"/>
    <mergeCell ref="F19:G19"/>
    <mergeCell ref="C20:E20"/>
    <mergeCell ref="F20:G20"/>
    <mergeCell ref="C21:E21"/>
    <mergeCell ref="F21:G21"/>
    <mergeCell ref="A18:H18"/>
    <mergeCell ref="A1:H1"/>
    <mergeCell ref="A8:H8"/>
    <mergeCell ref="A9:H9"/>
    <mergeCell ref="A10:E10"/>
    <mergeCell ref="A11:H11"/>
    <mergeCell ref="A12:B14"/>
    <mergeCell ref="C12:D14"/>
    <mergeCell ref="E12:F14"/>
    <mergeCell ref="G12:H14"/>
    <mergeCell ref="A15:B15"/>
    <mergeCell ref="C15:D15"/>
    <mergeCell ref="E15:F15"/>
    <mergeCell ref="G15:H15"/>
    <mergeCell ref="A17:H17"/>
  </mergeCells>
  <pageMargins left="0.7" right="0.7" top="0.75" bottom="0.75" header="0.3" footer="0.3"/>
  <pageSetup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D29E8E-182B-481E-A6DD-FB392E22B35D}">
  <dimension ref="A1:I27"/>
  <sheetViews>
    <sheetView showGridLines="0" tabSelected="1" workbookViewId="0">
      <selection activeCell="L1" sqref="L1"/>
    </sheetView>
  </sheetViews>
  <sheetFormatPr baseColWidth="10" defaultRowHeight="12.75" x14ac:dyDescent="0.2"/>
  <cols>
    <col min="1" max="1" width="2.5703125" customWidth="1"/>
    <col min="2" max="2" width="1.7109375" customWidth="1"/>
    <col min="9" max="9" width="99.28515625" customWidth="1"/>
  </cols>
  <sheetData>
    <row r="1" spans="1:9" x14ac:dyDescent="0.2">
      <c r="A1" s="285"/>
      <c r="B1" s="285"/>
      <c r="C1" s="285"/>
      <c r="D1" s="285"/>
      <c r="E1" s="285"/>
      <c r="F1" s="285"/>
      <c r="G1" s="285"/>
      <c r="H1" s="285"/>
      <c r="I1" s="285"/>
    </row>
    <row r="2" spans="1:9" x14ac:dyDescent="0.2">
      <c r="A2" s="123"/>
      <c r="B2" s="123"/>
      <c r="C2" s="123"/>
      <c r="D2" s="123"/>
      <c r="E2" s="123"/>
      <c r="F2" s="123"/>
      <c r="G2" s="123"/>
      <c r="H2" s="123"/>
      <c r="I2" s="198" t="s">
        <v>353</v>
      </c>
    </row>
    <row r="3" spans="1:9" x14ac:dyDescent="0.2">
      <c r="A3" s="1"/>
      <c r="B3" s="1"/>
      <c r="C3" s="1"/>
      <c r="D3" s="1"/>
      <c r="E3" s="118"/>
      <c r="F3" s="118"/>
      <c r="G3" s="1"/>
      <c r="H3" s="1"/>
      <c r="I3" s="198" t="s">
        <v>354</v>
      </c>
    </row>
    <row r="4" spans="1:9" x14ac:dyDescent="0.2">
      <c r="A4" s="1"/>
      <c r="B4" s="1"/>
      <c r="C4" s="1"/>
      <c r="D4" s="299"/>
      <c r="E4" s="118"/>
      <c r="F4" s="73"/>
      <c r="G4" s="1"/>
      <c r="H4" s="1"/>
      <c r="I4" s="198" t="s">
        <v>314</v>
      </c>
    </row>
    <row r="5" spans="1:9" x14ac:dyDescent="0.2">
      <c r="A5" s="1"/>
      <c r="B5" s="1"/>
      <c r="C5" s="1"/>
      <c r="D5" s="1"/>
      <c r="E5" s="1"/>
      <c r="F5" s="73"/>
      <c r="G5" s="1"/>
      <c r="H5" s="1"/>
    </row>
    <row r="6" spans="1:9" x14ac:dyDescent="0.2">
      <c r="A6" s="1"/>
      <c r="B6" s="1"/>
      <c r="C6" s="1"/>
      <c r="D6" s="1"/>
      <c r="E6" s="1"/>
      <c r="F6" s="1"/>
      <c r="G6" s="1"/>
      <c r="H6" s="1"/>
    </row>
    <row r="7" spans="1:9" ht="15.95" customHeight="1" x14ac:dyDescent="0.2">
      <c r="A7" s="1"/>
      <c r="B7" s="392" t="s">
        <v>344</v>
      </c>
      <c r="C7" s="391"/>
      <c r="D7" s="1"/>
      <c r="E7" s="1"/>
      <c r="F7" s="1"/>
      <c r="G7" s="1"/>
      <c r="H7" s="1"/>
    </row>
    <row r="8" spans="1:9" ht="15.95" customHeight="1" x14ac:dyDescent="0.2">
      <c r="A8" s="1"/>
      <c r="B8" s="1"/>
      <c r="C8" s="41"/>
      <c r="D8" s="41"/>
      <c r="E8" s="41"/>
      <c r="F8" s="41"/>
      <c r="G8" s="41"/>
      <c r="H8" s="41"/>
      <c r="I8" s="1"/>
    </row>
    <row r="9" spans="1:9" s="122" customFormat="1" ht="15.95" customHeight="1" x14ac:dyDescent="0.2">
      <c r="A9" s="390" t="s">
        <v>315</v>
      </c>
      <c r="B9" s="122" t="s">
        <v>319</v>
      </c>
    </row>
    <row r="10" spans="1:9" s="122" customFormat="1" ht="15.95" customHeight="1" x14ac:dyDescent="0.2">
      <c r="A10" s="389"/>
      <c r="B10" s="389"/>
    </row>
    <row r="11" spans="1:9" s="122" customFormat="1" ht="15.95" customHeight="1" x14ac:dyDescent="0.2">
      <c r="A11" s="390" t="s">
        <v>315</v>
      </c>
      <c r="B11" s="122" t="s">
        <v>343</v>
      </c>
    </row>
    <row r="12" spans="1:9" s="122" customFormat="1" ht="15.95" customHeight="1" x14ac:dyDescent="0.2">
      <c r="A12" s="390"/>
      <c r="B12" s="390" t="s">
        <v>313</v>
      </c>
      <c r="C12" s="122" t="s">
        <v>316</v>
      </c>
    </row>
    <row r="13" spans="1:9" s="122" customFormat="1" ht="15.95" customHeight="1" x14ac:dyDescent="0.2">
      <c r="A13" s="390"/>
      <c r="B13" s="390"/>
    </row>
    <row r="14" spans="1:9" s="122" customFormat="1" ht="15.95" customHeight="1" x14ac:dyDescent="0.2">
      <c r="A14" s="390" t="s">
        <v>315</v>
      </c>
      <c r="B14" s="174" t="s">
        <v>345</v>
      </c>
    </row>
    <row r="15" spans="1:9" s="122" customFormat="1" ht="15.95" customHeight="1" x14ac:dyDescent="0.2">
      <c r="A15" s="389"/>
      <c r="B15" s="389"/>
    </row>
    <row r="16" spans="1:9" s="122" customFormat="1" ht="15.95" customHeight="1" x14ac:dyDescent="0.2">
      <c r="A16" s="390" t="s">
        <v>315</v>
      </c>
      <c r="B16" s="122" t="s">
        <v>317</v>
      </c>
    </row>
    <row r="17" spans="1:9" s="122" customFormat="1" ht="15.95" customHeight="1" x14ac:dyDescent="0.2">
      <c r="A17" s="390"/>
      <c r="B17" s="390" t="s">
        <v>313</v>
      </c>
      <c r="C17" s="122" t="s">
        <v>318</v>
      </c>
    </row>
    <row r="18" spans="1:9" s="122" customFormat="1" ht="15.95" customHeight="1" x14ac:dyDescent="0.2">
      <c r="A18" s="390"/>
      <c r="B18" s="390"/>
    </row>
    <row r="19" spans="1:9" s="122" customFormat="1" ht="15.95" customHeight="1" x14ac:dyDescent="0.2">
      <c r="A19" s="390" t="s">
        <v>315</v>
      </c>
      <c r="B19" s="122" t="s">
        <v>351</v>
      </c>
    </row>
    <row r="20" spans="1:9" s="122" customFormat="1" ht="15.95" customHeight="1" x14ac:dyDescent="0.2">
      <c r="A20" s="390"/>
      <c r="B20" s="122" t="s">
        <v>313</v>
      </c>
      <c r="C20" s="122" t="s">
        <v>352</v>
      </c>
    </row>
    <row r="21" spans="1:9" s="122" customFormat="1" ht="15.95" customHeight="1" x14ac:dyDescent="0.2">
      <c r="A21" s="390"/>
      <c r="B21" s="615" t="s">
        <v>355</v>
      </c>
      <c r="C21" s="595"/>
      <c r="D21" s="595"/>
      <c r="E21" s="595"/>
      <c r="F21" s="595"/>
      <c r="G21" s="595"/>
      <c r="H21" s="595"/>
      <c r="I21" s="595"/>
    </row>
    <row r="22" spans="1:9" s="122" customFormat="1" ht="15.95" customHeight="1" x14ac:dyDescent="0.2">
      <c r="A22" s="390"/>
      <c r="B22" s="390"/>
    </row>
    <row r="23" spans="1:9" s="122" customFormat="1" ht="15.95" customHeight="1" x14ac:dyDescent="0.2">
      <c r="A23" s="390" t="s">
        <v>315</v>
      </c>
      <c r="B23" s="122" t="s">
        <v>346</v>
      </c>
    </row>
    <row r="24" spans="1:9" s="122" customFormat="1" ht="15.95" customHeight="1" x14ac:dyDescent="0.2"/>
    <row r="25" spans="1:9" s="122" customFormat="1" ht="15.95" customHeight="1" x14ac:dyDescent="0.2">
      <c r="A25" s="390" t="s">
        <v>315</v>
      </c>
      <c r="B25" s="355" t="s">
        <v>334</v>
      </c>
    </row>
    <row r="26" spans="1:9" s="122" customFormat="1" ht="15.95" customHeight="1" x14ac:dyDescent="0.2">
      <c r="B26" s="122" t="s">
        <v>313</v>
      </c>
      <c r="C26" s="122" t="s">
        <v>335</v>
      </c>
    </row>
    <row r="27" spans="1:9" s="122" customFormat="1" ht="15.95" customHeight="1" x14ac:dyDescent="0.2">
      <c r="B27" s="122" t="s">
        <v>313</v>
      </c>
      <c r="C27" s="122" t="s">
        <v>347</v>
      </c>
    </row>
  </sheetData>
  <mergeCells count="1">
    <mergeCell ref="B21:I21"/>
  </mergeCells>
  <pageMargins left="0.7" right="0.7" top="0.75" bottom="0.75" header="0.3" footer="0.3"/>
  <pageSetup orientation="portrait" horizontalDpi="1200" verticalDpi="1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ée un document." ma:contentTypeScope="" ma:versionID="902a81e4beb8204702a681e31d88afae">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f7c9ea5541fefa85a0060ae91239a4f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Balises d’image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CMFREL-1750552771-3655</_dlc_DocId>
    <_dlc_DocIdUrl xmlns="dc2e72fa-f2bf-4b7e-897e-98e66666beee">
      <Url>https://telefilm.sharepoint.com/sites/TheRebrandGroup/_layouts/15/DocIdRedir.aspx?ID=CMFREL-1750552771-3655</Url>
      <Description>CMFREL-1750552771-3655</Description>
    </_dlc_DocIdUrl>
    <Keywordtopic xmlns="995c7fa0-c7ce-4135-b1bb-e7af7b680b45" xsi:nil="true"/>
    <lcf76f155ced4ddcb4097134ff3c332f xmlns="995c7fa0-c7ce-4135-b1bb-e7af7b680b45">
      <Terms xmlns="http://schemas.microsoft.com/office/infopath/2007/PartnerControls"/>
    </lcf76f155ced4ddcb4097134ff3c332f>
    <tag xmlns="995c7fa0-c7ce-4135-b1bb-e7af7b680b45" xsi:nil="true"/>
    <TaxCatchAll xmlns="dc2e72fa-f2bf-4b7e-897e-98e66666beee" xsi:nil="true"/>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3DFDDC5E-EF8C-4B71-9ABA-B922A26B87E6}"/>
</file>

<file path=customXml/itemProps2.xml><?xml version="1.0" encoding="utf-8"?>
<ds:datastoreItem xmlns:ds="http://schemas.openxmlformats.org/officeDocument/2006/customXml" ds:itemID="{26325C26-691D-4F4A-A1E4-253B14011BEA}">
  <ds:schemaRefs>
    <ds:schemaRef ds:uri="http://schemas.microsoft.com/sharepoint/v3/contenttype/forms"/>
  </ds:schemaRefs>
</ds:datastoreItem>
</file>

<file path=customXml/itemProps3.xml><?xml version="1.0" encoding="utf-8"?>
<ds:datastoreItem xmlns:ds="http://schemas.openxmlformats.org/officeDocument/2006/customXml" ds:itemID="{DF848FFE-07EA-4326-8B7A-4B26A0B75589}">
  <ds:schemaRefs>
    <ds:schemaRef ds:uri="http://purl.org/dc/terms/"/>
    <ds:schemaRef ds:uri="http://schemas.microsoft.com/office/2006/metadata/properties"/>
    <ds:schemaRef ds:uri="http://schemas.microsoft.com/office/2006/documentManagement/types"/>
    <ds:schemaRef ds:uri="http://purl.org/dc/elements/1.1/"/>
    <ds:schemaRef ds:uri="http://purl.org/dc/dcmitype/"/>
    <ds:schemaRef ds:uri="http://schemas.openxmlformats.org/package/2006/metadata/core-properties"/>
    <ds:schemaRef ds:uri="995c7fa0-c7ce-4135-b1bb-e7af7b680b45"/>
    <ds:schemaRef ds:uri="http://schemas.microsoft.com/office/infopath/2007/PartnerControls"/>
    <ds:schemaRef ds:uri="dc2e72fa-f2bf-4b7e-897e-98e66666beee"/>
    <ds:schemaRef ds:uri="http://www.w3.org/XML/1998/namespace"/>
  </ds:schemaRefs>
</ds:datastoreItem>
</file>

<file path=customXml/itemProps4.xml><?xml version="1.0" encoding="utf-8"?>
<ds:datastoreItem xmlns:ds="http://schemas.openxmlformats.org/officeDocument/2006/customXml" ds:itemID="{A4C23C8B-1652-4A7F-BD04-1B80C325260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6</vt:i4>
      </vt:variant>
    </vt:vector>
  </HeadingPairs>
  <TitlesOfParts>
    <vt:vector size="12" baseType="lpstr">
      <vt:lpstr>Page sommaire (protégé)</vt:lpstr>
      <vt:lpstr>Allocation &amp; Origine (protégé)</vt:lpstr>
      <vt:lpstr>Détail des coûts</vt:lpstr>
      <vt:lpstr>Explication des écarts</vt:lpstr>
      <vt:lpstr>Part. finan. &amp; Aide gouv.</vt:lpstr>
      <vt:lpstr>Instructions</vt:lpstr>
      <vt:lpstr>'Détail des coûts'!Impression_des_titres</vt:lpstr>
      <vt:lpstr>'Page sommaire (protégé)'!Impression_des_titres</vt:lpstr>
      <vt:lpstr>'Allocation &amp; Origine (protégé)'!Zone_d_impression</vt:lpstr>
      <vt:lpstr>'Détail des coûts'!Zone_d_impression</vt:lpstr>
      <vt:lpstr>'Explication des écarts'!Zone_d_impression</vt:lpstr>
      <vt:lpstr>'Page sommaire (protégé)'!Zone_d_impression</vt:lpstr>
    </vt:vector>
  </TitlesOfParts>
  <Company>Telefilm Canada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 Clarkson</dc:creator>
  <cp:lastModifiedBy>Beliveau, Elaine (MTL)</cp:lastModifiedBy>
  <cp:lastPrinted>2022-08-01T15:06:46Z</cp:lastPrinted>
  <dcterms:created xsi:type="dcterms:W3CDTF">2002-10-04T15:00:59Z</dcterms:created>
  <dcterms:modified xsi:type="dcterms:W3CDTF">2024-04-08T14:46:20Z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1620304e-01fd-4443-bede-376ad8caef46</vt:lpwstr>
  </property>
</Properties>
</file>